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/>
  </bookViews>
  <sheets>
    <sheet name="Programa de obra-2013  " sheetId="1" r:id="rId1"/>
  </sheets>
  <calcPr calcId="125725"/>
</workbook>
</file>

<file path=xl/calcChain.xml><?xml version="1.0" encoding="utf-8"?>
<calcChain xmlns="http://schemas.openxmlformats.org/spreadsheetml/2006/main">
  <c r="I55" i="1"/>
  <c r="J55"/>
  <c r="K55"/>
  <c r="L55"/>
  <c r="M55"/>
  <c r="N55"/>
  <c r="H55"/>
  <c r="B55"/>
  <c r="B53"/>
  <c r="B52"/>
  <c r="B51"/>
  <c r="B50"/>
  <c r="B14" l="1"/>
  <c r="B24"/>
  <c r="H14"/>
  <c r="H39"/>
  <c r="H38"/>
  <c r="H28"/>
  <c r="H25"/>
  <c r="H16"/>
  <c r="B16"/>
  <c r="J20" l="1"/>
  <c r="I20"/>
  <c r="B26"/>
  <c r="B39"/>
  <c r="B38"/>
  <c r="B28"/>
  <c r="B27"/>
  <c r="B20" l="1"/>
  <c r="P59"/>
  <c r="O59"/>
  <c r="N59"/>
  <c r="M59"/>
  <c r="L59"/>
  <c r="K59"/>
  <c r="J59"/>
  <c r="I59"/>
  <c r="H59"/>
  <c r="G59"/>
  <c r="F59"/>
  <c r="E59"/>
  <c r="P43"/>
  <c r="O43"/>
  <c r="N43"/>
  <c r="M43"/>
  <c r="L43"/>
  <c r="K43"/>
  <c r="J43"/>
  <c r="I43"/>
  <c r="H43"/>
  <c r="G43"/>
  <c r="F43"/>
  <c r="E43"/>
  <c r="B41"/>
  <c r="B40"/>
  <c r="P31"/>
  <c r="O31"/>
  <c r="N31"/>
  <c r="M31"/>
  <c r="L31"/>
  <c r="K31"/>
  <c r="J31"/>
  <c r="I31"/>
  <c r="I44" s="1"/>
  <c r="I61" s="1"/>
  <c r="H31"/>
  <c r="G31"/>
  <c r="F31"/>
  <c r="E31"/>
  <c r="B25"/>
  <c r="P20"/>
  <c r="O20"/>
  <c r="N20"/>
  <c r="M20"/>
  <c r="L20"/>
  <c r="K20"/>
  <c r="H20"/>
  <c r="G20"/>
  <c r="F20"/>
  <c r="E20"/>
  <c r="E44" l="1"/>
  <c r="M44"/>
  <c r="M61" s="1"/>
  <c r="K44"/>
  <c r="K61" s="1"/>
  <c r="G44"/>
  <c r="G61" s="1"/>
  <c r="F44"/>
  <c r="F61" s="1"/>
  <c r="O44"/>
  <c r="O61" s="1"/>
  <c r="L44"/>
  <c r="L61" s="1"/>
  <c r="P44"/>
  <c r="P61" s="1"/>
  <c r="H44"/>
  <c r="H61" s="1"/>
  <c r="B59"/>
  <c r="B43"/>
  <c r="J44"/>
  <c r="J61" s="1"/>
  <c r="N44"/>
  <c r="N61" s="1"/>
  <c r="B31"/>
  <c r="M63" l="1"/>
  <c r="G63"/>
  <c r="J63"/>
  <c r="P63"/>
  <c r="B44"/>
  <c r="B61" s="1"/>
</calcChain>
</file>

<file path=xl/sharedStrings.xml><?xml version="1.0" encoding="utf-8"?>
<sst xmlns="http://schemas.openxmlformats.org/spreadsheetml/2006/main" count="131" uniqueCount="46">
  <si>
    <t>Administración Portuaría Integral de Dos Bocas, S.A. de C.V.</t>
  </si>
  <si>
    <t>OBRA PUBLICA (62601)</t>
  </si>
  <si>
    <t>Importe</t>
  </si>
  <si>
    <t>Fecha de Inicio</t>
  </si>
  <si>
    <t>Fecha de Terminación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</si>
  <si>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</si>
  <si>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</si>
  <si>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</si>
  <si>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</si>
  <si>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</si>
  <si>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</si>
  <si>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</si>
  <si>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</si>
  <si>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</si>
  <si>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</si>
  <si>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</si>
  <si>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</si>
  <si>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</si>
  <si>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Desarrollo de 70 has, para uso comercial e ind. 0809J2P0002</t>
  </si>
  <si>
    <t xml:space="preserve">TOTAL DE OBRA </t>
  </si>
  <si>
    <t>MANTENIMIENTO Y REHABILITACIÓN OBRA PUBLICA (62602)</t>
  </si>
  <si>
    <t>TOTAL DE MANTENIMIENTO (62602)</t>
  </si>
  <si>
    <t xml:space="preserve">  </t>
  </si>
  <si>
    <t>TOTAL DE SERVICIOS RELACIONADOS CON OBRAS  PUBLICAS</t>
  </si>
  <si>
    <t>TOTAL DE OBRA PÚBLICA</t>
  </si>
  <si>
    <t xml:space="preserve">Total de obra trimestral </t>
  </si>
  <si>
    <t xml:space="preserve">Construcción de la segunda etapa de la urbanización </t>
  </si>
  <si>
    <t>Urbanización de la zona comercial de la TUM. 1109J2P0004</t>
  </si>
  <si>
    <t>SERVICIOS RELACIONADOS CON OBRA PUBLICA (62905)</t>
  </si>
  <si>
    <t>Levantamientos topográficos de control</t>
  </si>
  <si>
    <t>Levantamientos batimetricos generales del puerto y de control</t>
  </si>
  <si>
    <t>Control de calidad de materiales</t>
  </si>
  <si>
    <t>Proyectos ejecutivos de obras</t>
  </si>
  <si>
    <t>Programa de Obra Pública  2013</t>
  </si>
  <si>
    <t>Mantenimiento a patios y áreas de desarrollo 36748</t>
  </si>
  <si>
    <t>Actualizado</t>
  </si>
  <si>
    <t>Mantenimiento a instalaciones de servicio básico  1309J2P0004</t>
  </si>
  <si>
    <t>Dragado de mantenimiento 1309J2P0002</t>
  </si>
  <si>
    <t>Mantenimientoa edificios y vialidades  1209J2P0002</t>
  </si>
  <si>
    <t>Mantenimiento a muelles 1309J2P0003</t>
  </si>
  <si>
    <t>Mantenimiento a oficinas administrativas y operativas</t>
  </si>
  <si>
    <t>Mantenimiento a instalaciones electricas y de alumbrado</t>
  </si>
  <si>
    <t>Mantenimiento a cercado perimetral</t>
  </si>
  <si>
    <t>Mantenimiento a casetas de vigilancia y CCTV</t>
  </si>
  <si>
    <t>Mantenimiento de Bienes Inmuebles (35101)</t>
  </si>
  <si>
    <t>1309J2P0001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</si>
</sst>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3" fillId="0" borderId="2" xfId="0" applyFont="1" applyBorder="1"/>
    <xf numFmtId="4" fontId="3" fillId="0" borderId="2" xfId="0" applyNumberFormat="1" applyFont="1" applyBorder="1"/>
    <xf numFmtId="14" fontId="3" fillId="0" borderId="2" xfId="0" applyNumberFormat="1" applyFont="1" applyBorder="1"/>
    <xf numFmtId="4" fontId="3" fillId="0" borderId="0" xfId="0" applyNumberFormat="1" applyFont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14" fontId="7" fillId="0" borderId="2" xfId="0" applyNumberFormat="1" applyFont="1" applyBorder="1"/>
    <xf numFmtId="0" fontId="3" fillId="0" borderId="0" xfId="0" applyFont="1" applyFill="1"/>
    <xf numFmtId="0" fontId="3" fillId="0" borderId="0" xfId="0" applyFont="1" applyFill="1" applyBorder="1"/>
    <xf numFmtId="14" fontId="3" fillId="0" borderId="2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3" xfId="0" applyFont="1" applyBorder="1"/>
    <xf numFmtId="164" fontId="3" fillId="0" borderId="0" xfId="1" applyNumberFormat="1" applyFont="1"/>
    <xf numFmtId="0" fontId="5" fillId="4" borderId="0" xfId="0" applyFont="1" applyFill="1"/>
    <xf numFmtId="4" fontId="3" fillId="4" borderId="0" xfId="0" applyNumberFormat="1" applyFont="1" applyFill="1"/>
    <xf numFmtId="0" fontId="3" fillId="4" borderId="0" xfId="0" applyFont="1" applyFill="1"/>
    <xf numFmtId="3" fontId="3" fillId="0" borderId="0" xfId="0" applyNumberFormat="1" applyFont="1"/>
    <xf numFmtId="164" fontId="3" fillId="0" borderId="2" xfId="1" applyNumberFormat="1" applyFont="1" applyBorder="1"/>
    <xf numFmtId="14" fontId="7" fillId="0" borderId="2" xfId="0" applyNumberFormat="1" applyFont="1" applyBorder="1" applyAlignment="1">
      <alignment horizontal="right"/>
    </xf>
    <xf numFmtId="4" fontId="8" fillId="0" borderId="0" xfId="0" applyNumberFormat="1" applyFont="1"/>
    <xf numFmtId="0" fontId="6" fillId="0" borderId="2" xfId="0" applyFont="1" applyBorder="1" applyAlignment="1">
      <alignment horizontal="left"/>
    </xf>
    <xf numFmtId="14" fontId="3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338667</xdr:colOff>
      <xdr:row>0</xdr:row>
      <xdr:rowOff>142739</xdr:rowOff>
    </xdr:from>
    <xdr:to>
      <xdr:col>0</xdr:col>
      <xdr:colOff>1198833</xdr:colOff>
      <xdr:row>5</xdr:row>
      <xdr:rowOff>137582</xdr:rowOff>
    </xdr:to>
    <xdr:pic>
      <xdr:nvPicPr>
        <xdr:cNvPr id="2" name="Picture 1" descr="LOGOAPI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46648"/>
        <a:stretch>
          <a:fillRect/>
        </a:stretch>
      </xdr:blipFill>
      <xdr:spPr bwMode="auto">
        <a:xfrm>
          <a:off x="338667" y="142739"/>
          <a:ext cx="860166" cy="833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AC65"/>
  <sheetViews>
    <sheetView tabSelected="1" topLeftCell="A37" zoomScale="90" zoomScaleNormal="90" workbookViewId="0">
      <selection activeCell="A65" sqref="A65"/>
    </sheetView>
  </sheetViews>
  <sheetFormatPr baseColWidth="10" defaultRowHeight="12"/>
  <cols>
    <col min="1" max="1" width="59" style="1" customWidth="1"/>
    <col min="2" max="4" width="12.140625" style="1" customWidth="1"/>
    <col min="5" max="5" width="9.7109375" style="1" customWidth="1"/>
    <col min="6" max="6" width="10.7109375" style="1" customWidth="1"/>
    <col min="7" max="7" width="11.5703125" style="1" customWidth="1"/>
    <col min="8" max="9" width="12.5703125" style="1" customWidth="1"/>
    <col min="10" max="10" width="12.28515625" style="1" customWidth="1"/>
    <col min="11" max="11" width="12" style="1" customWidth="1"/>
    <col min="12" max="12" width="11.7109375" style="1" customWidth="1"/>
    <col min="13" max="13" width="12.28515625" style="1" bestFit="1" customWidth="1"/>
    <col min="14" max="14" width="12" style="1" customWidth="1"/>
    <col min="15" max="15" width="12.140625" style="1" customWidth="1"/>
    <col min="16" max="16" width="12" style="1" customWidth="1"/>
    <col min="17" max="17" width="11.42578125" style="1" customWidth="1"/>
    <col min="18" max="16384" width="11.42578125" style="1"/>
  </cols>
  <sheetData>
    <row r="4" spans="1:17" ht="18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8" spans="1:17" ht="15.75">
      <c r="A8" s="33" t="s">
        <v>33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10" spans="1:17" ht="24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  <c r="N10" s="3" t="s">
        <v>14</v>
      </c>
      <c r="O10" s="3" t="s">
        <v>15</v>
      </c>
      <c r="P10" s="3" t="s">
        <v>16</v>
      </c>
    </row>
    <row r="11" spans="1:17">
      <c r="A11" s="4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>
      <c r="A12" s="5"/>
      <c r="B12" s="6"/>
      <c r="C12" s="7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7">
      <c r="A13" s="4" t="s">
        <v>18</v>
      </c>
      <c r="B13" s="5" t="s">
        <v>17</v>
      </c>
      <c r="C13" s="5"/>
      <c r="D13" s="5"/>
      <c r="E13" s="6" t="s">
        <v>17</v>
      </c>
      <c r="F13" s="6" t="s">
        <v>17</v>
      </c>
      <c r="G13" s="6" t="s">
        <v>17</v>
      </c>
      <c r="H13" s="6" t="s">
        <v>17</v>
      </c>
      <c r="I13" s="6" t="s">
        <v>17</v>
      </c>
      <c r="J13" s="6" t="s">
        <v>17</v>
      </c>
      <c r="K13" s="6" t="s">
        <v>17</v>
      </c>
      <c r="L13" s="6" t="s">
        <v>17</v>
      </c>
      <c r="M13" s="6" t="s">
        <v>17</v>
      </c>
      <c r="N13" s="6" t="s">
        <v>17</v>
      </c>
      <c r="O13" s="6" t="s">
        <v>17</v>
      </c>
      <c r="P13" s="6" t="s">
        <v>17</v>
      </c>
    </row>
    <row r="14" spans="1:17">
      <c r="A14" s="5" t="s">
        <v>26</v>
      </c>
      <c r="B14" s="6">
        <f>SUM(E14:P14)</f>
        <v>15540000</v>
      </c>
      <c r="C14" s="7"/>
      <c r="D14" s="7"/>
      <c r="E14" s="6"/>
      <c r="F14" s="6"/>
      <c r="G14" s="6"/>
      <c r="H14" s="8">
        <f>1072972.94+2391891.9</f>
        <v>3464864.84</v>
      </c>
      <c r="I14" s="6">
        <v>2971621.63</v>
      </c>
      <c r="J14" s="6">
        <v>3391891.9</v>
      </c>
      <c r="K14" s="6">
        <v>1971621.63</v>
      </c>
      <c r="L14" s="6">
        <v>1990000</v>
      </c>
      <c r="M14" s="6">
        <v>1750000</v>
      </c>
      <c r="N14" s="6"/>
      <c r="O14" s="6"/>
      <c r="P14" s="6"/>
      <c r="Q14" s="8"/>
    </row>
    <row r="15" spans="1:17">
      <c r="A15" s="4"/>
      <c r="B15" s="6"/>
      <c r="C15" s="7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7">
      <c r="A16" s="4" t="s">
        <v>27</v>
      </c>
      <c r="B16" s="6">
        <f>SUM(E16:P16)</f>
        <v>3700000</v>
      </c>
      <c r="C16" s="7"/>
      <c r="D16" s="7"/>
      <c r="E16" s="6"/>
      <c r="F16" s="6"/>
      <c r="G16" s="6"/>
      <c r="H16" s="6">
        <f>366336.6+1099009.8</f>
        <v>1465346.4</v>
      </c>
      <c r="I16" s="6">
        <v>1135643.8</v>
      </c>
      <c r="J16" s="6">
        <v>1099009.8</v>
      </c>
      <c r="K16" s="6"/>
      <c r="L16" s="6"/>
      <c r="M16" s="6"/>
      <c r="N16" s="6"/>
      <c r="O16" s="6"/>
      <c r="P16" s="6"/>
    </row>
    <row r="17" spans="1:17">
      <c r="A17" s="5"/>
      <c r="B17" s="6"/>
      <c r="C17" s="7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>
      <c r="A18" s="5"/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7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7">
      <c r="A20" s="9" t="s">
        <v>19</v>
      </c>
      <c r="B20" s="10">
        <f>SUM(B12:B19)</f>
        <v>19240000</v>
      </c>
      <c r="C20" s="10"/>
      <c r="D20" s="10"/>
      <c r="E20" s="10">
        <f t="shared" ref="E20:N20" si="0">SUM(E14:E19)</f>
        <v>0</v>
      </c>
      <c r="F20" s="10">
        <f t="shared" si="0"/>
        <v>0</v>
      </c>
      <c r="G20" s="10">
        <f t="shared" si="0"/>
        <v>0</v>
      </c>
      <c r="H20" s="10">
        <f t="shared" si="0"/>
        <v>4930211.24</v>
      </c>
      <c r="I20" s="10">
        <f>SUM(I12:I19)</f>
        <v>4107265.4299999997</v>
      </c>
      <c r="J20" s="10">
        <f>SUM(J12:J19)</f>
        <v>4490901.7</v>
      </c>
      <c r="K20" s="10">
        <f t="shared" si="0"/>
        <v>1971621.63</v>
      </c>
      <c r="L20" s="10">
        <f t="shared" si="0"/>
        <v>1990000</v>
      </c>
      <c r="M20" s="10">
        <f t="shared" si="0"/>
        <v>1750000</v>
      </c>
      <c r="N20" s="10">
        <f t="shared" si="0"/>
        <v>0</v>
      </c>
      <c r="O20" s="10">
        <f>SUM(O14:O19)</f>
        <v>0</v>
      </c>
      <c r="P20" s="10">
        <f>SUM(P14:P19)</f>
        <v>0</v>
      </c>
      <c r="Q20" s="8"/>
    </row>
    <row r="22" spans="1:17" ht="24">
      <c r="A22" s="2" t="s">
        <v>20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  <c r="K22" s="3" t="s">
        <v>11</v>
      </c>
      <c r="L22" s="3" t="s">
        <v>12</v>
      </c>
      <c r="M22" s="3" t="s">
        <v>13</v>
      </c>
      <c r="N22" s="3" t="s">
        <v>14</v>
      </c>
      <c r="O22" s="3" t="s">
        <v>15</v>
      </c>
      <c r="P22" s="3" t="s">
        <v>16</v>
      </c>
    </row>
    <row r="23" spans="1:17">
      <c r="A23" s="4"/>
      <c r="B23" s="11" t="s">
        <v>17</v>
      </c>
      <c r="C23" s="11"/>
      <c r="D23" s="11"/>
      <c r="E23" s="12" t="s">
        <v>17</v>
      </c>
      <c r="F23" s="12" t="s">
        <v>17</v>
      </c>
      <c r="G23" s="12" t="s">
        <v>17</v>
      </c>
      <c r="H23" s="12" t="s">
        <v>17</v>
      </c>
      <c r="I23" s="12" t="s">
        <v>17</v>
      </c>
      <c r="J23" s="12" t="s">
        <v>17</v>
      </c>
      <c r="K23" s="12" t="s">
        <v>17</v>
      </c>
      <c r="L23" s="12" t="s">
        <v>17</v>
      </c>
      <c r="M23" s="12" t="s">
        <v>17</v>
      </c>
      <c r="N23" s="12" t="s">
        <v>17</v>
      </c>
      <c r="O23" s="12" t="s">
        <v>17</v>
      </c>
      <c r="P23" s="12" t="s">
        <v>17</v>
      </c>
    </row>
    <row r="24" spans="1:17">
      <c r="A24" s="5" t="s">
        <v>36</v>
      </c>
      <c r="B24" s="12">
        <f>SUM(E24:P24)</f>
        <v>1500000</v>
      </c>
      <c r="C24" s="13"/>
      <c r="D24" s="13"/>
      <c r="E24" s="12"/>
      <c r="F24" s="12"/>
      <c r="G24" s="12"/>
      <c r="H24" s="12">
        <v>146000</v>
      </c>
      <c r="I24" s="12">
        <v>219000</v>
      </c>
      <c r="J24" s="12">
        <v>293000</v>
      </c>
      <c r="K24" s="12">
        <v>438000</v>
      </c>
      <c r="L24" s="12">
        <v>230000</v>
      </c>
      <c r="M24" s="12">
        <v>174000</v>
      </c>
      <c r="N24" s="12"/>
      <c r="O24" s="12"/>
      <c r="P24" s="12"/>
    </row>
    <row r="25" spans="1:17">
      <c r="A25" s="5" t="s">
        <v>37</v>
      </c>
      <c r="B25" s="12">
        <f t="shared" ref="B24:B27" si="1">SUM(E25:P25)</f>
        <v>8500000</v>
      </c>
      <c r="C25" s="13"/>
      <c r="D25" s="13"/>
      <c r="E25" s="12"/>
      <c r="F25" s="12"/>
      <c r="G25" s="12"/>
      <c r="H25" s="12">
        <f>1000000+1500000</f>
        <v>2500000</v>
      </c>
      <c r="I25" s="6">
        <v>1500000</v>
      </c>
      <c r="J25" s="8">
        <v>2000000</v>
      </c>
      <c r="K25" s="12">
        <v>1500000</v>
      </c>
      <c r="L25" s="12">
        <v>1000000</v>
      </c>
      <c r="M25" s="12"/>
      <c r="N25" s="12"/>
      <c r="O25" s="12"/>
      <c r="P25" s="12"/>
    </row>
    <row r="26" spans="1:17">
      <c r="A26" s="5" t="s">
        <v>34</v>
      </c>
      <c r="B26" s="12">
        <f t="shared" si="1"/>
        <v>650000</v>
      </c>
      <c r="C26" s="13"/>
      <c r="D26" s="13"/>
      <c r="E26" s="12"/>
      <c r="F26" s="12"/>
      <c r="G26" s="5"/>
      <c r="H26" s="26">
        <v>117500</v>
      </c>
      <c r="I26" s="12">
        <v>120866</v>
      </c>
      <c r="J26" s="12">
        <v>117500</v>
      </c>
      <c r="K26" s="12">
        <v>120864</v>
      </c>
      <c r="L26" s="12">
        <v>173270</v>
      </c>
      <c r="M26" s="12"/>
      <c r="N26" s="12"/>
      <c r="O26" s="12"/>
      <c r="P26" s="12"/>
    </row>
    <row r="27" spans="1:17">
      <c r="A27" s="5" t="s">
        <v>38</v>
      </c>
      <c r="B27" s="12">
        <f t="shared" si="1"/>
        <v>1250000</v>
      </c>
      <c r="C27" s="13"/>
      <c r="D27" s="13"/>
      <c r="E27" s="12"/>
      <c r="F27" s="12"/>
      <c r="G27" s="5"/>
      <c r="H27" s="26"/>
      <c r="I27" s="12"/>
      <c r="J27" s="12">
        <v>187500</v>
      </c>
      <c r="K27" s="12">
        <v>312500</v>
      </c>
      <c r="L27" s="12">
        <v>375000</v>
      </c>
      <c r="M27" s="12">
        <v>250000</v>
      </c>
      <c r="N27" s="12">
        <v>125000</v>
      </c>
      <c r="O27" s="12"/>
      <c r="P27" s="12"/>
    </row>
    <row r="28" spans="1:17">
      <c r="A28" s="5" t="s">
        <v>39</v>
      </c>
      <c r="B28" s="12">
        <f>SUM(F28:P28)</f>
        <v>1260000</v>
      </c>
      <c r="C28" s="13"/>
      <c r="D28" s="13"/>
      <c r="F28" s="12"/>
      <c r="G28" s="12"/>
      <c r="H28" s="12">
        <f>189000+315000+378000</f>
        <v>882000</v>
      </c>
      <c r="I28" s="12">
        <v>378000</v>
      </c>
      <c r="J28" s="12"/>
      <c r="K28" s="5"/>
      <c r="L28" s="5"/>
      <c r="M28" s="5"/>
      <c r="N28" s="5"/>
      <c r="P28" s="12"/>
    </row>
    <row r="29" spans="1:17">
      <c r="A29" s="11"/>
      <c r="B29" s="12"/>
      <c r="C29" s="13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7">
      <c r="A30" s="11"/>
      <c r="B30" s="11"/>
      <c r="C30" s="11"/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7">
      <c r="A31" s="9" t="s">
        <v>21</v>
      </c>
      <c r="B31" s="10">
        <f>SUM(B24:B30)</f>
        <v>13160000</v>
      </c>
      <c r="C31" s="10"/>
      <c r="D31" s="10"/>
      <c r="E31" s="10">
        <f t="shared" ref="E31:P31" si="2">SUM(E24:E30)</f>
        <v>0</v>
      </c>
      <c r="F31" s="10">
        <f t="shared" si="2"/>
        <v>0</v>
      </c>
      <c r="G31" s="10">
        <f t="shared" si="2"/>
        <v>0</v>
      </c>
      <c r="H31" s="10">
        <f t="shared" si="2"/>
        <v>3645500</v>
      </c>
      <c r="I31" s="10">
        <f t="shared" si="2"/>
        <v>2217866</v>
      </c>
      <c r="J31" s="10">
        <f t="shared" si="2"/>
        <v>2598000</v>
      </c>
      <c r="K31" s="10">
        <f t="shared" si="2"/>
        <v>2371364</v>
      </c>
      <c r="L31" s="10">
        <f t="shared" si="2"/>
        <v>1778270</v>
      </c>
      <c r="M31" s="10">
        <f t="shared" si="2"/>
        <v>424000</v>
      </c>
      <c r="N31" s="10">
        <f t="shared" si="2"/>
        <v>125000</v>
      </c>
      <c r="O31" s="10">
        <f t="shared" si="2"/>
        <v>0</v>
      </c>
      <c r="P31" s="10">
        <f t="shared" si="2"/>
        <v>0</v>
      </c>
    </row>
    <row r="32" spans="1:17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29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5" spans="1:29">
      <c r="Q35" s="14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4"/>
    </row>
    <row r="36" spans="1:29" ht="24">
      <c r="A36" s="2" t="s">
        <v>28</v>
      </c>
      <c r="B36" s="3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3" t="s">
        <v>11</v>
      </c>
      <c r="L36" s="3" t="s">
        <v>12</v>
      </c>
      <c r="M36" s="3" t="s">
        <v>13</v>
      </c>
      <c r="N36" s="3" t="s">
        <v>14</v>
      </c>
      <c r="O36" s="3" t="s">
        <v>15</v>
      </c>
      <c r="P36" s="3" t="s">
        <v>16</v>
      </c>
    </row>
    <row r="37" spans="1:29">
      <c r="A37" s="30" t="s">
        <v>45</v>
      </c>
      <c r="B37" s="6"/>
      <c r="C37" s="7"/>
      <c r="D37" s="1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29">
      <c r="A38" s="5" t="s">
        <v>30</v>
      </c>
      <c r="B38" s="6">
        <f>SUM(F38:O38)</f>
        <v>650000</v>
      </c>
      <c r="C38" s="7"/>
      <c r="D38" s="7"/>
      <c r="F38" s="6"/>
      <c r="G38" s="6"/>
      <c r="H38" s="6">
        <f>65000*3</f>
        <v>195000</v>
      </c>
      <c r="I38" s="6">
        <v>65000</v>
      </c>
      <c r="J38" s="6">
        <v>65000</v>
      </c>
      <c r="K38" s="6">
        <v>65000</v>
      </c>
      <c r="L38" s="6">
        <v>65000</v>
      </c>
      <c r="M38" s="6">
        <v>65000</v>
      </c>
      <c r="N38" s="6">
        <v>65000</v>
      </c>
      <c r="O38" s="6">
        <v>65000</v>
      </c>
      <c r="P38" s="5"/>
    </row>
    <row r="39" spans="1:29">
      <c r="A39" s="5" t="s">
        <v>29</v>
      </c>
      <c r="B39" s="6">
        <f>SUM(G39:P39)</f>
        <v>225000</v>
      </c>
      <c r="C39" s="7"/>
      <c r="D39" s="7"/>
      <c r="E39" s="6"/>
      <c r="F39" s="6"/>
      <c r="G39" s="6"/>
      <c r="H39" s="6">
        <f>25000+40000</f>
        <v>65000</v>
      </c>
      <c r="I39" s="6">
        <v>55000</v>
      </c>
      <c r="J39" s="6">
        <v>92000</v>
      </c>
      <c r="K39" s="6">
        <v>13000</v>
      </c>
      <c r="L39" s="6"/>
      <c r="M39" s="6"/>
      <c r="N39" s="6"/>
      <c r="O39" s="6"/>
      <c r="P39" s="6"/>
    </row>
    <row r="40" spans="1:29">
      <c r="A40" s="5" t="s">
        <v>31</v>
      </c>
      <c r="B40" s="6">
        <f>SUM(H40:P40)</f>
        <v>225000</v>
      </c>
      <c r="C40" s="7"/>
      <c r="D40" s="7"/>
      <c r="E40" s="6"/>
      <c r="F40" s="6"/>
      <c r="G40" s="6"/>
      <c r="H40" s="6">
        <v>50500</v>
      </c>
      <c r="I40" s="6">
        <v>65200</v>
      </c>
      <c r="J40" s="6">
        <v>65200</v>
      </c>
      <c r="K40" s="6">
        <v>44100</v>
      </c>
      <c r="L40" s="6"/>
      <c r="M40" s="6"/>
      <c r="N40" s="6"/>
      <c r="O40" s="6"/>
      <c r="P40" s="6"/>
    </row>
    <row r="41" spans="1:29">
      <c r="A41" s="5" t="s">
        <v>32</v>
      </c>
      <c r="B41" s="6">
        <f>SUM(H41:P41)</f>
        <v>500000</v>
      </c>
      <c r="C41" s="7"/>
      <c r="D41" s="7"/>
      <c r="E41" s="6"/>
      <c r="F41" s="6"/>
      <c r="G41" s="6"/>
      <c r="H41" s="6">
        <v>150000</v>
      </c>
      <c r="I41" s="6">
        <v>200000</v>
      </c>
      <c r="J41" s="6">
        <v>150000</v>
      </c>
      <c r="K41" s="6"/>
      <c r="L41" s="6"/>
      <c r="M41" s="6"/>
      <c r="N41" s="6"/>
      <c r="O41" s="6"/>
      <c r="P41" s="6"/>
    </row>
    <row r="42" spans="1:29">
      <c r="A42" s="5" t="s">
        <v>17</v>
      </c>
      <c r="B42" s="6" t="s">
        <v>17</v>
      </c>
      <c r="C42" s="6"/>
      <c r="D42" s="6"/>
      <c r="E42" s="6" t="s">
        <v>17</v>
      </c>
      <c r="F42" s="6" t="s">
        <v>22</v>
      </c>
      <c r="G42" s="6" t="s">
        <v>17</v>
      </c>
      <c r="H42" s="6" t="s">
        <v>17</v>
      </c>
      <c r="I42" s="6" t="s">
        <v>17</v>
      </c>
      <c r="J42" s="6" t="s">
        <v>17</v>
      </c>
      <c r="K42" s="6" t="s">
        <v>17</v>
      </c>
      <c r="L42" s="6" t="s">
        <v>17</v>
      </c>
      <c r="M42" s="6" t="s">
        <v>17</v>
      </c>
      <c r="N42" s="6" t="s">
        <v>17</v>
      </c>
      <c r="O42" s="6" t="s">
        <v>22</v>
      </c>
      <c r="P42" s="6" t="s">
        <v>17</v>
      </c>
    </row>
    <row r="43" spans="1:29">
      <c r="A43" s="9" t="s">
        <v>23</v>
      </c>
      <c r="B43" s="10">
        <f>SUM(B37:B42)</f>
        <v>1600000</v>
      </c>
      <c r="C43" s="10"/>
      <c r="D43" s="10"/>
      <c r="E43" s="10">
        <f t="shared" ref="E43:P43" si="3">SUM(E37:E42)</f>
        <v>0</v>
      </c>
      <c r="F43" s="10">
        <f t="shared" si="3"/>
        <v>0</v>
      </c>
      <c r="G43" s="10">
        <f t="shared" si="3"/>
        <v>0</v>
      </c>
      <c r="H43" s="10">
        <f t="shared" si="3"/>
        <v>460500</v>
      </c>
      <c r="I43" s="10">
        <f t="shared" si="3"/>
        <v>385200</v>
      </c>
      <c r="J43" s="10">
        <f t="shared" si="3"/>
        <v>372200</v>
      </c>
      <c r="K43" s="10">
        <f t="shared" si="3"/>
        <v>122100</v>
      </c>
      <c r="L43" s="10">
        <f t="shared" si="3"/>
        <v>65000</v>
      </c>
      <c r="M43" s="10">
        <f t="shared" si="3"/>
        <v>65000</v>
      </c>
      <c r="N43" s="10">
        <f t="shared" si="3"/>
        <v>65000</v>
      </c>
      <c r="O43" s="10">
        <f t="shared" si="3"/>
        <v>65000</v>
      </c>
      <c r="P43" s="10">
        <f t="shared" si="3"/>
        <v>0</v>
      </c>
      <c r="Q43" s="8"/>
    </row>
    <row r="44" spans="1:29">
      <c r="A44" s="9" t="s">
        <v>24</v>
      </c>
      <c r="B44" s="10">
        <f>B20+B31+B43</f>
        <v>34000000</v>
      </c>
      <c r="C44" s="10"/>
      <c r="D44" s="10"/>
      <c r="E44" s="10">
        <f t="shared" ref="E44:P44" si="4">E20+E31+E43</f>
        <v>0</v>
      </c>
      <c r="F44" s="10">
        <f t="shared" si="4"/>
        <v>0</v>
      </c>
      <c r="G44" s="10">
        <f t="shared" si="4"/>
        <v>0</v>
      </c>
      <c r="H44" s="10">
        <f t="shared" si="4"/>
        <v>9036211.2400000002</v>
      </c>
      <c r="I44" s="10">
        <f t="shared" si="4"/>
        <v>6710331.4299999997</v>
      </c>
      <c r="J44" s="10">
        <f t="shared" si="4"/>
        <v>7461101.7000000002</v>
      </c>
      <c r="K44" s="10">
        <f t="shared" si="4"/>
        <v>4465085.63</v>
      </c>
      <c r="L44" s="10">
        <f t="shared" si="4"/>
        <v>3833270</v>
      </c>
      <c r="M44" s="10">
        <f t="shared" si="4"/>
        <v>2239000</v>
      </c>
      <c r="N44" s="10">
        <f t="shared" si="4"/>
        <v>190000</v>
      </c>
      <c r="O44" s="10">
        <f t="shared" si="4"/>
        <v>65000</v>
      </c>
      <c r="P44" s="10">
        <f t="shared" si="4"/>
        <v>0</v>
      </c>
      <c r="Q44" s="8"/>
    </row>
    <row r="48" spans="1:29">
      <c r="A48" s="2" t="s">
        <v>44</v>
      </c>
      <c r="B48" s="2" t="s">
        <v>2</v>
      </c>
      <c r="C48" s="3"/>
      <c r="D48" s="3"/>
      <c r="E48" s="17" t="s">
        <v>5</v>
      </c>
      <c r="F48" s="17" t="s">
        <v>6</v>
      </c>
      <c r="G48" s="17" t="s">
        <v>7</v>
      </c>
      <c r="H48" s="17" t="s">
        <v>8</v>
      </c>
      <c r="I48" s="17" t="s">
        <v>9</v>
      </c>
      <c r="J48" s="17" t="s">
        <v>10</v>
      </c>
      <c r="K48" s="17" t="s">
        <v>11</v>
      </c>
      <c r="L48" s="17" t="s">
        <v>12</v>
      </c>
      <c r="M48" s="17" t="s">
        <v>13</v>
      </c>
      <c r="N48" s="17" t="s">
        <v>14</v>
      </c>
      <c r="O48" s="17" t="s">
        <v>15</v>
      </c>
      <c r="P48" s="17" t="s">
        <v>16</v>
      </c>
    </row>
    <row r="49" spans="1:17">
      <c r="A49" s="4"/>
      <c r="B49" s="18"/>
      <c r="C49" s="19"/>
      <c r="D49" s="19"/>
      <c r="E49" s="18"/>
      <c r="F49" s="20"/>
      <c r="G49" s="18"/>
      <c r="H49" s="18"/>
      <c r="I49" s="18"/>
      <c r="J49" s="20"/>
      <c r="K49" s="18"/>
      <c r="L49" s="18"/>
      <c r="M49" s="18"/>
      <c r="N49" s="18"/>
      <c r="O49" s="18"/>
      <c r="P49" s="18"/>
    </row>
    <row r="50" spans="1:17" ht="12.75">
      <c r="A50" s="5" t="s">
        <v>40</v>
      </c>
      <c r="B50" s="6">
        <f t="shared" ref="B50:B53" si="5">SUM(E50:P50)</f>
        <v>820000</v>
      </c>
      <c r="C50" s="7"/>
      <c r="D50" s="16"/>
      <c r="E50" s="6"/>
      <c r="F50" s="34"/>
      <c r="G50" s="26"/>
      <c r="H50" s="6">
        <v>170000</v>
      </c>
      <c r="I50" s="6">
        <v>130000</v>
      </c>
      <c r="J50" s="6">
        <v>130000</v>
      </c>
      <c r="K50" s="8">
        <v>100000</v>
      </c>
      <c r="L50" s="6">
        <v>100000</v>
      </c>
      <c r="M50" s="6">
        <v>90000</v>
      </c>
      <c r="N50" s="6">
        <v>100000</v>
      </c>
      <c r="O50" s="6"/>
      <c r="P50" s="6" t="s">
        <v>17</v>
      </c>
    </row>
    <row r="51" spans="1:17">
      <c r="A51" s="5" t="s">
        <v>41</v>
      </c>
      <c r="B51" s="6">
        <f t="shared" si="5"/>
        <v>700000</v>
      </c>
      <c r="C51" s="7"/>
      <c r="D51" s="7"/>
      <c r="E51" s="6"/>
      <c r="F51" s="6" t="s">
        <v>17</v>
      </c>
      <c r="G51" s="6"/>
      <c r="H51" s="6">
        <v>150000</v>
      </c>
      <c r="I51" s="6">
        <v>100000</v>
      </c>
      <c r="J51" s="6">
        <v>150000</v>
      </c>
      <c r="K51" s="6">
        <v>150000</v>
      </c>
      <c r="L51" s="6">
        <v>150000</v>
      </c>
      <c r="M51" s="6"/>
      <c r="N51" s="6"/>
      <c r="O51" s="6" t="s">
        <v>17</v>
      </c>
      <c r="P51" s="6" t="s">
        <v>17</v>
      </c>
    </row>
    <row r="52" spans="1:17" ht="12.75">
      <c r="A52" s="5" t="s">
        <v>42</v>
      </c>
      <c r="B52" s="6">
        <f t="shared" si="5"/>
        <v>920000</v>
      </c>
      <c r="C52" s="7"/>
      <c r="D52" s="7"/>
      <c r="E52" s="6"/>
      <c r="F52"/>
      <c r="G52" s="27"/>
      <c r="H52" s="27">
        <v>168000</v>
      </c>
      <c r="I52" s="22">
        <v>188000</v>
      </c>
      <c r="J52" s="6">
        <v>188000</v>
      </c>
      <c r="K52" s="6">
        <v>208000</v>
      </c>
      <c r="L52" s="6">
        <v>118000</v>
      </c>
      <c r="M52" s="6">
        <v>50000</v>
      </c>
      <c r="N52" s="6"/>
      <c r="O52" s="6"/>
      <c r="P52" s="6"/>
    </row>
    <row r="53" spans="1:17">
      <c r="A53" s="5" t="s">
        <v>43</v>
      </c>
      <c r="B53" s="6">
        <f t="shared" si="5"/>
        <v>722827</v>
      </c>
      <c r="C53" s="7"/>
      <c r="D53" s="7"/>
      <c r="E53" s="6"/>
      <c r="F53" s="5"/>
      <c r="G53" s="21"/>
      <c r="H53" s="22">
        <v>130000</v>
      </c>
      <c r="I53" s="6">
        <v>150000</v>
      </c>
      <c r="J53" s="6">
        <v>185000</v>
      </c>
      <c r="K53" s="6">
        <v>150000</v>
      </c>
      <c r="L53" s="6">
        <v>107827</v>
      </c>
      <c r="M53" s="6"/>
      <c r="N53" s="6"/>
      <c r="O53" s="6"/>
      <c r="P53" s="6"/>
    </row>
    <row r="54" spans="1:17">
      <c r="A54" s="5"/>
      <c r="B54" s="6"/>
      <c r="C54" s="7"/>
      <c r="D54" s="28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7">
      <c r="A55" s="9"/>
      <c r="B55" s="10">
        <f>SUM(B50:B54)</f>
        <v>3162827</v>
      </c>
      <c r="C55" s="9"/>
      <c r="D55" s="9"/>
      <c r="E55" s="10"/>
      <c r="F55" s="10"/>
      <c r="G55" s="10"/>
      <c r="H55" s="10">
        <f>SUM(H50:H54)</f>
        <v>618000</v>
      </c>
      <c r="I55" s="10">
        <f t="shared" ref="I55:N55" si="6">SUM(I50:I54)</f>
        <v>568000</v>
      </c>
      <c r="J55" s="10">
        <f t="shared" si="6"/>
        <v>653000</v>
      </c>
      <c r="K55" s="10">
        <f t="shared" si="6"/>
        <v>608000</v>
      </c>
      <c r="L55" s="10">
        <f t="shared" si="6"/>
        <v>475827</v>
      </c>
      <c r="M55" s="10">
        <f t="shared" si="6"/>
        <v>140000</v>
      </c>
      <c r="N55" s="10">
        <f t="shared" si="6"/>
        <v>100000</v>
      </c>
      <c r="O55" s="10"/>
      <c r="P55" s="10"/>
    </row>
    <row r="56" spans="1:17">
      <c r="A56" s="4"/>
      <c r="B56" s="6"/>
      <c r="C56" s="7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7">
      <c r="A57" s="5"/>
      <c r="B57" s="6"/>
      <c r="C57" s="7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7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7">
      <c r="A59" s="9"/>
      <c r="B59" s="10">
        <f>B55+B58</f>
        <v>3162827</v>
      </c>
      <c r="C59" s="10"/>
      <c r="D59" s="10"/>
      <c r="E59" s="10">
        <f>E55+E58</f>
        <v>0</v>
      </c>
      <c r="F59" s="10">
        <f t="shared" ref="F59:P59" si="7">F55+F58</f>
        <v>0</v>
      </c>
      <c r="G59" s="10">
        <f t="shared" si="7"/>
        <v>0</v>
      </c>
      <c r="H59" s="10">
        <f t="shared" si="7"/>
        <v>618000</v>
      </c>
      <c r="I59" s="10">
        <f t="shared" si="7"/>
        <v>568000</v>
      </c>
      <c r="J59" s="10">
        <f t="shared" si="7"/>
        <v>653000</v>
      </c>
      <c r="K59" s="10">
        <f t="shared" si="7"/>
        <v>608000</v>
      </c>
      <c r="L59" s="10">
        <f t="shared" si="7"/>
        <v>475827</v>
      </c>
      <c r="M59" s="10">
        <f t="shared" si="7"/>
        <v>140000</v>
      </c>
      <c r="N59" s="10">
        <f t="shared" si="7"/>
        <v>100000</v>
      </c>
      <c r="O59" s="10">
        <f t="shared" si="7"/>
        <v>0</v>
      </c>
      <c r="P59" s="10">
        <f t="shared" si="7"/>
        <v>0</v>
      </c>
      <c r="Q59" s="8"/>
    </row>
    <row r="61" spans="1:17">
      <c r="A61" s="23" t="s">
        <v>25</v>
      </c>
      <c r="B61" s="24">
        <f>B44+B59</f>
        <v>37162827</v>
      </c>
      <c r="C61" s="25"/>
      <c r="D61" s="25"/>
      <c r="E61" s="25">
        <v>0</v>
      </c>
      <c r="F61" s="24">
        <f t="shared" ref="F61:P61" si="8">F44+F59</f>
        <v>0</v>
      </c>
      <c r="G61" s="24">
        <f t="shared" si="8"/>
        <v>0</v>
      </c>
      <c r="H61" s="24">
        <f t="shared" si="8"/>
        <v>9654211.2400000002</v>
      </c>
      <c r="I61" s="24">
        <f t="shared" si="8"/>
        <v>7278331.4299999997</v>
      </c>
      <c r="J61" s="24">
        <f t="shared" si="8"/>
        <v>8114101.7000000002</v>
      </c>
      <c r="K61" s="24">
        <f t="shared" si="8"/>
        <v>5073085.63</v>
      </c>
      <c r="L61" s="24">
        <f t="shared" si="8"/>
        <v>4309097</v>
      </c>
      <c r="M61" s="24">
        <f t="shared" si="8"/>
        <v>2379000</v>
      </c>
      <c r="N61" s="24">
        <f t="shared" si="8"/>
        <v>290000</v>
      </c>
      <c r="O61" s="24">
        <f t="shared" si="8"/>
        <v>65000</v>
      </c>
      <c r="P61" s="24">
        <f t="shared" si="8"/>
        <v>0</v>
      </c>
    </row>
    <row r="63" spans="1:17">
      <c r="G63" s="29">
        <f>E61+F61+G61</f>
        <v>0</v>
      </c>
      <c r="J63" s="8">
        <f>H61+I61+J61</f>
        <v>25046644.370000001</v>
      </c>
      <c r="M63" s="8">
        <f>K61+L61+M61</f>
        <v>11761182.629999999</v>
      </c>
      <c r="P63" s="8">
        <f>N61+O61+P61</f>
        <v>355000</v>
      </c>
    </row>
    <row r="65" spans="15:16">
      <c r="O65" s="1" t="s">
        <v>35</v>
      </c>
      <c r="P65" s="31">
        <v>41304</v>
      </c>
    </row>
  </sheetData>
  <mergeCells count="2">
    <mergeCell ref="A4:P4"/>
    <mergeCell ref="A8:P8"/>
  </mergeCells>
  <pageMargins left="0.75" right="0.75" top="0.65" bottom="1" header="0" footer="0"/>
  <pageSetup paperSize="5" scale="60" orientation="landscape" r:id="rId1"/>
  <headerFooter alignWithMargins="0"/>
  <ignoredErrors>
    <ignoredError sqref="B26:B28 B25" formulaRange="1"/>
    <ignoredError sqref="F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obra-2013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Sanchez Juarez</dc:creator>
  <cp:lastModifiedBy>Alberto Sánchez Juárez</cp:lastModifiedBy>
  <cp:lastPrinted>2013-01-03T17:19:20Z</cp:lastPrinted>
  <dcterms:created xsi:type="dcterms:W3CDTF">2011-09-22T16:18:17Z</dcterms:created>
  <dcterms:modified xsi:type="dcterms:W3CDTF">2013-02-13T16:47:05Z</dcterms:modified>
</cp:coreProperties>
</file>