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2795" windowHeight="7170"/>
  </bookViews>
  <sheets>
    <sheet name="FINANC ESTS MENSUALES" sheetId="4" r:id="rId1"/>
    <sheet name="Financ_Ests Quincenales" sheetId="5" r:id="rId2"/>
  </sheets>
  <calcPr calcId="145621"/>
</workbook>
</file>

<file path=xl/calcChain.xml><?xml version="1.0" encoding="utf-8"?>
<calcChain xmlns="http://schemas.openxmlformats.org/spreadsheetml/2006/main">
  <c r="C22" i="5" l="1"/>
  <c r="D22" i="5"/>
  <c r="B22" i="5"/>
  <c r="H28" i="5"/>
  <c r="H28" i="4"/>
  <c r="D21" i="5"/>
  <c r="C21" i="5"/>
  <c r="D20" i="5"/>
  <c r="C20" i="5"/>
  <c r="B20" i="5"/>
  <c r="B13" i="5"/>
  <c r="O12" i="5"/>
  <c r="O10" i="5"/>
  <c r="G11" i="5"/>
  <c r="F11" i="5"/>
  <c r="E11" i="5"/>
  <c r="D11" i="5"/>
  <c r="C11" i="5"/>
  <c r="B11" i="5"/>
  <c r="J17" i="5"/>
  <c r="I17" i="5"/>
  <c r="H17" i="5"/>
  <c r="G17" i="5"/>
  <c r="G20" i="5" s="1"/>
  <c r="F17" i="5"/>
  <c r="F20" i="5" s="1"/>
  <c r="E17" i="5"/>
  <c r="E20" i="5" s="1"/>
  <c r="E21" i="5" s="1"/>
  <c r="D17" i="5"/>
  <c r="C10" i="5"/>
  <c r="C13" i="5" s="1"/>
  <c r="G10" i="5"/>
  <c r="G13" i="5" s="1"/>
  <c r="F10" i="5"/>
  <c r="E10" i="5"/>
  <c r="E13" i="5" s="1"/>
  <c r="D10" i="5"/>
  <c r="B10" i="5"/>
  <c r="F21" i="5" l="1"/>
  <c r="E22" i="5"/>
  <c r="I20" i="5"/>
  <c r="H20" i="5"/>
  <c r="F13" i="5"/>
  <c r="J20" i="5"/>
  <c r="D13" i="5"/>
  <c r="B21" i="5"/>
  <c r="E22" i="4"/>
  <c r="G21" i="5" l="1"/>
  <c r="F22" i="5"/>
  <c r="B23" i="5"/>
  <c r="J27" i="4"/>
  <c r="H21" i="5" l="1"/>
  <c r="G22" i="5"/>
  <c r="C23" i="5"/>
  <c r="F20" i="4"/>
  <c r="E20" i="4"/>
  <c r="D20" i="4"/>
  <c r="C20" i="4"/>
  <c r="B20" i="4"/>
  <c r="H22" i="5" l="1"/>
  <c r="I21" i="5"/>
  <c r="D23" i="5"/>
  <c r="C22" i="4"/>
  <c r="B22" i="4"/>
  <c r="C21" i="4"/>
  <c r="B21" i="4"/>
  <c r="E17" i="4"/>
  <c r="D17" i="4"/>
  <c r="D21" i="4" s="1"/>
  <c r="C12" i="4"/>
  <c r="D12" i="4" s="1"/>
  <c r="F17" i="4"/>
  <c r="I22" i="5" l="1"/>
  <c r="J21" i="5"/>
  <c r="J22" i="5" s="1"/>
  <c r="E23" i="5"/>
  <c r="F23" i="5" s="1"/>
  <c r="D22" i="4"/>
  <c r="E21" i="4"/>
  <c r="G23" i="5" l="1"/>
  <c r="H23" i="5"/>
  <c r="F21" i="4"/>
  <c r="B23" i="4"/>
  <c r="I23" i="5" l="1"/>
  <c r="I27" i="5" s="1"/>
  <c r="C23" i="4"/>
  <c r="H27" i="5" l="1"/>
  <c r="D23" i="4"/>
  <c r="E23" i="4" l="1"/>
  <c r="H27" i="4" s="1"/>
</calcChain>
</file>

<file path=xl/sharedStrings.xml><?xml version="1.0" encoding="utf-8"?>
<sst xmlns="http://schemas.openxmlformats.org/spreadsheetml/2006/main" count="58" uniqueCount="31">
  <si>
    <t>C O N C E P T O</t>
  </si>
  <si>
    <t>TOTAL</t>
  </si>
  <si>
    <t>EGRESOS</t>
  </si>
  <si>
    <t xml:space="preserve">COSTO DIRECTO </t>
  </si>
  <si>
    <t>COSTO INDIRECTO</t>
  </si>
  <si>
    <t>COSTO DIRECTO + COSTO INDIRECTO</t>
  </si>
  <si>
    <t>EGRESOS ACUMULADOS</t>
  </si>
  <si>
    <t>INGRESOS</t>
  </si>
  <si>
    <t xml:space="preserve">ESTIMACIONES DE OBRA </t>
  </si>
  <si>
    <t>AMORTIZACIÓN DEL ANTICIPO</t>
  </si>
  <si>
    <t>ESTIMACIONES CON ANTICIPO AMORTIZADO</t>
  </si>
  <si>
    <t>ANTICIPOS</t>
  </si>
  <si>
    <t>DIFERENCIA ENTRE INGRESOS Y EGRESOS ACUMULADOS</t>
  </si>
  <si>
    <t xml:space="preserve">COSTO FINANCIAMIENTO PARCIAL (INTERESES) </t>
  </si>
  <si>
    <t>COSTOS FINANCIAMIENTO  ACUMULADOS</t>
  </si>
  <si>
    <t>INDICADOR ECONÓMICO:</t>
  </si>
  <si>
    <t>TASA DE INTERÉS:</t>
  </si>
  <si>
    <t>PORCENTAJE DE FINANCIAMIENTO=</t>
  </si>
  <si>
    <t>COSTO DE FINANCIAMIENTO ACUMULADO X 100</t>
  </si>
  <si>
    <t>=</t>
  </si>
  <si>
    <t>ANALISIS, CALCULO E INTEGRACION DEL COSTO POR FINANCIAMIENTO</t>
  </si>
  <si>
    <t>COSTO DIRECTO+INDIRECTO</t>
  </si>
  <si>
    <t>DIFERENCIA ENTRE INGRESOS Y EGRESOS PARCIALES</t>
  </si>
  <si>
    <t>X 100</t>
  </si>
  <si>
    <t>ADMINISTRACION PORTUARIA INTEGRAL DE DOS BOCAS S.A. DE C.V.</t>
  </si>
  <si>
    <t xml:space="preserve">CONCOCATORIA A LA LICITACION PUBLICA NUM:                                 DESCRIPCION GENERAL DE LA OBRA: </t>
  </si>
  <si>
    <t>DOCUMENTO 13:</t>
  </si>
  <si>
    <t>C.P.P., T.I.I.E., T.I.I.P</t>
  </si>
  <si>
    <t>Suponiendo que el valor de venta es de $9,000,000.00</t>
  </si>
  <si>
    <t>PERIODOS QUINCENALES</t>
  </si>
  <si>
    <t>PERIODOS MENSUALES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</si>
</sst>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name val="Arial"/>
      <family val="2"/>
    </font>
    <font>
      <sz val="16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65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3" fillId="0" borderId="0" xfId="0" applyFont="1"/>
    <xf numFmtId="0" fontId="4" fillId="0" borderId="0" xfId="0" applyFont="1" applyAlignment="1">
      <alignment horizontal="justify"/>
    </xf>
    <xf numFmtId="0" fontId="4" fillId="0" borderId="14" xfId="0" applyFont="1" applyBorder="1" applyAlignment="1">
      <alignment horizontal="right" vertical="top" wrapText="1"/>
    </xf>
    <xf numFmtId="0" fontId="4" fillId="0" borderId="15" xfId="0" applyFont="1" applyBorder="1" applyAlignment="1">
      <alignment horizontal="right" vertical="top" wrapText="1"/>
    </xf>
    <xf numFmtId="0" fontId="5" fillId="0" borderId="16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4" fillId="0" borderId="16" xfId="0" applyFont="1" applyBorder="1" applyAlignment="1">
      <alignment vertical="top" wrapText="1"/>
    </xf>
    <xf numFmtId="0" fontId="4" fillId="0" borderId="18" xfId="0" applyFont="1" applyFill="1" applyBorder="1" applyAlignment="1">
      <alignment horizontal="right" vertical="top" wrapText="1"/>
    </xf>
    <xf numFmtId="0" fontId="4" fillId="0" borderId="21" xfId="0" applyFont="1" applyFill="1" applyBorder="1" applyAlignment="1">
      <alignment horizontal="right" vertical="top" wrapText="1"/>
    </xf>
    <xf numFmtId="4" fontId="9" fillId="0" borderId="17" xfId="0" applyNumberFormat="1" applyFont="1" applyFill="1" applyBorder="1" applyAlignment="1">
      <alignment horizontal="center" vertical="top" wrapText="1"/>
    </xf>
    <xf numFmtId="4" fontId="9" fillId="0" borderId="17" xfId="0" applyNumberFormat="1" applyFont="1" applyFill="1" applyBorder="1" applyAlignment="1">
      <alignment horizontal="right" vertical="top" wrapText="1"/>
    </xf>
    <xf numFmtId="4" fontId="5" fillId="0" borderId="17" xfId="0" applyNumberFormat="1" applyFont="1" applyFill="1" applyBorder="1" applyAlignment="1">
      <alignment horizontal="center" vertical="top" wrapText="1"/>
    </xf>
    <xf numFmtId="4" fontId="9" fillId="0" borderId="2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4" fontId="0" fillId="0" borderId="22" xfId="0" applyNumberFormat="1" applyBorder="1"/>
    <xf numFmtId="4" fontId="5" fillId="0" borderId="17" xfId="0" applyNumberFormat="1" applyFont="1" applyFill="1" applyBorder="1" applyAlignment="1">
      <alignment horizontal="right" vertical="top" wrapText="1"/>
    </xf>
    <xf numFmtId="0" fontId="12" fillId="0" borderId="16" xfId="0" applyFont="1" applyBorder="1" applyAlignment="1">
      <alignment horizontal="center" vertical="top" wrapText="1"/>
    </xf>
    <xf numFmtId="0" fontId="5" fillId="0" borderId="16" xfId="0" applyFont="1" applyFill="1" applyBorder="1" applyAlignment="1">
      <alignment vertical="top" wrapText="1"/>
    </xf>
    <xf numFmtId="0" fontId="6" fillId="0" borderId="16" xfId="0" applyFont="1" applyFill="1" applyBorder="1" applyAlignment="1">
      <alignment vertical="top" wrapText="1"/>
    </xf>
    <xf numFmtId="4" fontId="5" fillId="0" borderId="26" xfId="0" applyNumberFormat="1" applyFont="1" applyFill="1" applyBorder="1" applyAlignment="1">
      <alignment horizontal="center" vertical="top" wrapText="1"/>
    </xf>
    <xf numFmtId="4" fontId="6" fillId="0" borderId="20" xfId="0" applyNumberFormat="1" applyFont="1" applyFill="1" applyBorder="1" applyAlignment="1">
      <alignment horizontal="center" vertical="top" wrapText="1"/>
    </xf>
    <xf numFmtId="4" fontId="6" fillId="0" borderId="24" xfId="0" applyNumberFormat="1" applyFont="1" applyFill="1" applyBorder="1" applyAlignment="1">
      <alignment horizontal="center" vertical="top" wrapText="1"/>
    </xf>
    <xf numFmtId="4" fontId="6" fillId="0" borderId="23" xfId="0" applyNumberFormat="1" applyFont="1" applyFill="1" applyBorder="1" applyAlignment="1">
      <alignment horizontal="center" vertical="top" wrapText="1"/>
    </xf>
    <xf numFmtId="4" fontId="6" fillId="0" borderId="25" xfId="0" applyNumberFormat="1" applyFont="1" applyFill="1" applyBorder="1" applyAlignment="1">
      <alignment vertical="top" wrapText="1"/>
    </xf>
    <xf numFmtId="4" fontId="5" fillId="0" borderId="20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0" fillId="0" borderId="0" xfId="0" applyAlignment="1">
      <alignment horizontal="center"/>
    </xf>
    <xf numFmtId="0" fontId="5" fillId="2" borderId="16" xfId="0" applyFont="1" applyFill="1" applyBorder="1" applyAlignment="1">
      <alignment vertical="top" wrapText="1"/>
    </xf>
    <xf numFmtId="4" fontId="5" fillId="2" borderId="17" xfId="0" applyNumberFormat="1" applyFont="1" applyFill="1" applyBorder="1" applyAlignment="1">
      <alignment horizontal="right" vertical="top" wrapText="1"/>
    </xf>
    <xf numFmtId="4" fontId="5" fillId="2" borderId="17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center" vertical="top"/>
    </xf>
    <xf numFmtId="4" fontId="5" fillId="0" borderId="29" xfId="0" applyNumberFormat="1" applyFont="1" applyFill="1" applyBorder="1" applyAlignment="1">
      <alignment horizontal="center" vertical="top" wrapText="1"/>
    </xf>
    <xf numFmtId="4" fontId="5" fillId="0" borderId="31" xfId="0" applyNumberFormat="1" applyFont="1" applyFill="1" applyBorder="1" applyAlignment="1">
      <alignment horizontal="right" vertical="top" wrapText="1"/>
    </xf>
    <xf numFmtId="4" fontId="5" fillId="0" borderId="23" xfId="0" applyNumberFormat="1" applyFont="1" applyFill="1" applyBorder="1" applyAlignment="1">
      <alignment horizontal="right" vertical="top" wrapText="1"/>
    </xf>
    <xf numFmtId="4" fontId="5" fillId="0" borderId="30" xfId="0" applyNumberFormat="1" applyFont="1" applyFill="1" applyBorder="1" applyAlignment="1">
      <alignment horizontal="center" vertical="top" wrapText="1"/>
    </xf>
    <xf numFmtId="4" fontId="6" fillId="0" borderId="31" xfId="0" applyNumberFormat="1" applyFont="1" applyFill="1" applyBorder="1" applyAlignment="1">
      <alignment horizontal="center" vertical="top" wrapText="1"/>
    </xf>
    <xf numFmtId="4" fontId="5" fillId="0" borderId="23" xfId="0" applyNumberFormat="1" applyFont="1" applyFill="1" applyBorder="1" applyAlignment="1">
      <alignment horizontal="center" vertical="top" wrapText="1"/>
    </xf>
    <xf numFmtId="4" fontId="12" fillId="3" borderId="31" xfId="0" applyNumberFormat="1" applyFont="1" applyFill="1" applyBorder="1" applyAlignment="1">
      <alignment horizontal="center" vertical="top" wrapText="1"/>
    </xf>
    <xf numFmtId="4" fontId="5" fillId="3" borderId="23" xfId="0" applyNumberFormat="1" applyFont="1" applyFill="1" applyBorder="1" applyAlignment="1">
      <alignment horizontal="right" vertical="top" wrapText="1"/>
    </xf>
    <xf numFmtId="4" fontId="5" fillId="0" borderId="31" xfId="0" applyNumberFormat="1" applyFont="1" applyFill="1" applyBorder="1" applyAlignment="1">
      <alignment horizontal="center" vertical="top" wrapText="1"/>
    </xf>
    <xf numFmtId="4" fontId="12" fillId="0" borderId="31" xfId="0" applyNumberFormat="1" applyFont="1" applyFill="1" applyBorder="1" applyAlignment="1">
      <alignment horizontal="center" vertical="top" wrapText="1"/>
    </xf>
    <xf numFmtId="0" fontId="5" fillId="0" borderId="32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right" vertical="top" wrapText="1"/>
    </xf>
    <xf numFmtId="4" fontId="5" fillId="3" borderId="31" xfId="0" applyNumberFormat="1" applyFont="1" applyFill="1" applyBorder="1" applyAlignment="1">
      <alignment horizontal="center" vertical="top" wrapText="1"/>
    </xf>
    <xf numFmtId="4" fontId="5" fillId="2" borderId="23" xfId="0" applyNumberFormat="1" applyFont="1" applyFill="1" applyBorder="1" applyAlignment="1">
      <alignment horizontal="right" vertical="top" wrapText="1"/>
    </xf>
    <xf numFmtId="0" fontId="5" fillId="0" borderId="32" xfId="0" applyFont="1" applyBorder="1" applyAlignment="1">
      <alignment vertical="top" wrapText="1"/>
    </xf>
    <xf numFmtId="4" fontId="5" fillId="0" borderId="33" xfId="0" applyNumberFormat="1" applyFont="1" applyFill="1" applyBorder="1" applyAlignment="1">
      <alignment horizontal="center" vertical="top" wrapText="1"/>
    </xf>
    <xf numFmtId="0" fontId="0" fillId="0" borderId="2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" fontId="4" fillId="0" borderId="28" xfId="0" applyNumberFormat="1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left" vertical="top" wrapText="1"/>
    </xf>
    <xf numFmtId="0" fontId="8" fillId="0" borderId="2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1" xfId="0" applyFont="1" applyBorder="1" applyAlignment="1">
      <alignment horizontal="justify" vertical="top"/>
    </xf>
    <xf numFmtId="0" fontId="11" fillId="0" borderId="27" xfId="0" applyFont="1" applyBorder="1" applyAlignment="1">
      <alignment horizontal="justify" vertical="top"/>
    </xf>
    <xf numFmtId="0" fontId="11" fillId="0" borderId="2" xfId="0" applyFont="1" applyBorder="1" applyAlignment="1">
      <alignment horizontal="justify" vertical="top"/>
    </xf>
    <xf numFmtId="0" fontId="11" fillId="0" borderId="28" xfId="0" applyFont="1" applyBorder="1" applyAlignment="1">
      <alignment horizontal="justify" vertical="top"/>
    </xf>
    <xf numFmtId="0" fontId="11" fillId="0" borderId="0" xfId="0" applyFont="1" applyBorder="1" applyAlignment="1">
      <alignment horizontal="justify" vertical="top"/>
    </xf>
    <xf numFmtId="0" fontId="11" fillId="0" borderId="7" xfId="0" applyFont="1" applyBorder="1" applyAlignment="1">
      <alignment horizontal="justify" vertical="top"/>
    </xf>
    <xf numFmtId="0" fontId="11" fillId="0" borderId="3" xfId="0" applyFont="1" applyBorder="1" applyAlignment="1">
      <alignment horizontal="justify" vertical="top"/>
    </xf>
    <xf numFmtId="0" fontId="11" fillId="0" borderId="5" xfId="0" applyFont="1" applyBorder="1" applyAlignment="1">
      <alignment horizontal="justify" vertical="top"/>
    </xf>
    <xf numFmtId="0" fontId="11" fillId="0" borderId="4" xfId="0" applyFont="1" applyBorder="1" applyAlignment="1">
      <alignment horizontal="justify"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0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4" fontId="5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 applyBorder="1"/>
    <xf numFmtId="4" fontId="4" fillId="0" borderId="18" xfId="0" applyNumberFormat="1" applyFont="1" applyFill="1" applyBorder="1" applyAlignment="1">
      <alignment horizontal="right" vertical="top" wrapText="1"/>
    </xf>
    <xf numFmtId="10" fontId="0" fillId="0" borderId="0" xfId="0" applyNumberFormat="1"/>
    <xf numFmtId="0" fontId="2" fillId="4" borderId="10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4" fillId="4" borderId="14" xfId="0" applyFont="1" applyFill="1" applyBorder="1" applyAlignment="1">
      <alignment horizontal="right" vertical="top" wrapText="1"/>
    </xf>
    <xf numFmtId="4" fontId="5" fillId="4" borderId="17" xfId="0" applyNumberFormat="1" applyFont="1" applyFill="1" applyBorder="1" applyAlignment="1">
      <alignment horizontal="center" vertical="top" wrapText="1"/>
    </xf>
    <xf numFmtId="4" fontId="5" fillId="4" borderId="26" xfId="0" applyNumberFormat="1" applyFont="1" applyFill="1" applyBorder="1" applyAlignment="1">
      <alignment horizontal="center" vertical="top" wrapText="1"/>
    </xf>
    <xf numFmtId="4" fontId="5" fillId="4" borderId="23" xfId="0" applyNumberFormat="1" applyFont="1" applyFill="1" applyBorder="1" applyAlignment="1">
      <alignment horizontal="center" vertical="top" wrapText="1"/>
    </xf>
    <xf numFmtId="4" fontId="6" fillId="4" borderId="31" xfId="0" applyNumberFormat="1" applyFont="1" applyFill="1" applyBorder="1" applyAlignment="1">
      <alignment horizontal="center" vertical="top" wrapText="1"/>
    </xf>
    <xf numFmtId="4" fontId="5" fillId="4" borderId="17" xfId="0" applyNumberFormat="1" applyFont="1" applyFill="1" applyBorder="1" applyAlignment="1">
      <alignment horizontal="right" vertical="top" wrapText="1"/>
    </xf>
    <xf numFmtId="4" fontId="5" fillId="4" borderId="29" xfId="0" applyNumberFormat="1" applyFont="1" applyFill="1" applyBorder="1" applyAlignment="1">
      <alignment horizontal="center" vertical="top" wrapText="1"/>
    </xf>
    <xf numFmtId="4" fontId="5" fillId="4" borderId="23" xfId="0" applyNumberFormat="1" applyFont="1" applyFill="1" applyBorder="1" applyAlignment="1">
      <alignment horizontal="right" vertical="top" wrapText="1"/>
    </xf>
    <xf numFmtId="4" fontId="5" fillId="4" borderId="31" xfId="0" applyNumberFormat="1" applyFont="1" applyFill="1" applyBorder="1" applyAlignment="1">
      <alignment horizontal="right" vertical="top" wrapText="1"/>
    </xf>
    <xf numFmtId="4" fontId="5" fillId="4" borderId="31" xfId="0" applyNumberFormat="1" applyFont="1" applyFill="1" applyBorder="1" applyAlignment="1">
      <alignment horizontal="center" vertical="top" wrapText="1"/>
    </xf>
    <xf numFmtId="4" fontId="12" fillId="4" borderId="31" xfId="0" applyNumberFormat="1" applyFont="1" applyFill="1" applyBorder="1" applyAlignment="1">
      <alignment horizontal="center" vertical="top" wrapText="1"/>
    </xf>
    <xf numFmtId="4" fontId="6" fillId="4" borderId="20" xfId="0" applyNumberFormat="1" applyFont="1" applyFill="1" applyBorder="1" applyAlignment="1">
      <alignment horizontal="center" vertical="top" wrapText="1"/>
    </xf>
    <xf numFmtId="4" fontId="6" fillId="4" borderId="24" xfId="0" applyNumberFormat="1" applyFont="1" applyFill="1" applyBorder="1" applyAlignment="1">
      <alignment horizontal="center" vertical="top" wrapText="1"/>
    </xf>
    <xf numFmtId="4" fontId="6" fillId="4" borderId="23" xfId="0" applyNumberFormat="1" applyFont="1" applyFill="1" applyBorder="1" applyAlignment="1">
      <alignment horizontal="center" vertical="top" wrapText="1"/>
    </xf>
    <xf numFmtId="10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455897</xdr:colOff>
      <xdr:row>26</xdr:row>
      <xdr:rowOff>47218</xdr:rowOff>
    </xdr:from>
    <xdr:to>
      <xdr:col>8</xdr:col>
      <xdr:colOff>720481</xdr:colOff>
      <xdr:row>27</xdr:row>
      <xdr:rowOff>131885</xdr:rowOff>
    </xdr:to>
    <xdr:sp macro="" textlink="">
      <xdr:nvSpPr>
        <xdr:cNvPr id="6" name="5 CuadroTexto"/>
        <xdr:cNvSpPr txBox="1"/>
      </xdr:nvSpPr>
      <xdr:spPr>
        <a:xfrm>
          <a:off x="8640070" y="5666968"/>
          <a:ext cx="264584" cy="2751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1100"/>
            <a:t>=</a:t>
          </a:r>
        </a:p>
      </xdr:txBody>
    </xdr:sp>
    <xdr:clientData/>
  </xdr:twoCellAnchor>
  <xdr:twoCellAnchor>
    <xdr:from>
      <xdr:col>7</xdr:col>
      <xdr:colOff>8659</xdr:colOff>
      <xdr:row>14</xdr:row>
      <xdr:rowOff>86591</xdr:rowOff>
    </xdr:from>
    <xdr:to>
      <xdr:col>9</xdr:col>
      <xdr:colOff>727364</xdr:colOff>
      <xdr:row>14</xdr:row>
      <xdr:rowOff>103909</xdr:rowOff>
    </xdr:to>
    <xdr:cxnSp macro="">
      <xdr:nvCxnSpPr>
        <xdr:cNvPr id="3" name="2 Conector recto de flecha"/>
        <xdr:cNvCxnSpPr/>
      </xdr:nvCxnSpPr>
      <xdr:spPr>
        <a:xfrm>
          <a:off x="8598477" y="2918114"/>
          <a:ext cx="2320637" cy="17318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13263</xdr:colOff>
      <xdr:row>26</xdr:row>
      <xdr:rowOff>73365</xdr:rowOff>
    </xdr:from>
    <xdr:to>
      <xdr:col>8</xdr:col>
      <xdr:colOff>277847</xdr:colOff>
      <xdr:row>27</xdr:row>
      <xdr:rowOff>158032</xdr:rowOff>
    </xdr:to>
    <xdr:sp macro="" textlink="">
      <xdr:nvSpPr>
        <xdr:cNvPr id="2" name="1 CuadroTexto"/>
        <xdr:cNvSpPr txBox="1"/>
      </xdr:nvSpPr>
      <xdr:spPr>
        <a:xfrm>
          <a:off x="9028395" y="5793968"/>
          <a:ext cx="264584" cy="2751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1100"/>
            <a:t>=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zoomScale="90" zoomScaleNormal="90" workbookViewId="0">
      <selection activeCell="G27" sqref="G27"/>
    </sheetView>
  </sheetViews>
  <sheetFormatPr baseColWidth="10" defaultRowHeight="15" x14ac:dyDescent="0.25"/>
  <cols>
    <col min="1" max="1" width="34.140625" customWidth="1"/>
    <col min="2" max="2" width="15" customWidth="1"/>
    <col min="3" max="3" width="15.85546875" customWidth="1"/>
    <col min="4" max="5" width="14.42578125" customWidth="1"/>
    <col min="6" max="6" width="13.5703125" customWidth="1"/>
    <col min="7" max="7" width="11.5703125" customWidth="1"/>
    <col min="8" max="8" width="12.5703125" customWidth="1"/>
  </cols>
  <sheetData>
    <row r="1" spans="1:16" ht="15.75" thickTop="1" x14ac:dyDescent="0.25">
      <c r="A1" s="60" t="s">
        <v>24</v>
      </c>
      <c r="B1" s="61"/>
      <c r="C1" s="61"/>
      <c r="D1" s="62"/>
      <c r="E1" s="75" t="s">
        <v>25</v>
      </c>
      <c r="F1" s="76"/>
      <c r="G1" s="76"/>
      <c r="H1" s="77"/>
      <c r="I1" s="69" t="s">
        <v>26</v>
      </c>
      <c r="J1" s="70"/>
    </row>
    <row r="2" spans="1:16" x14ac:dyDescent="0.25">
      <c r="A2" s="63"/>
      <c r="B2" s="64"/>
      <c r="C2" s="64"/>
      <c r="D2" s="65"/>
      <c r="E2" s="78"/>
      <c r="F2" s="79"/>
      <c r="G2" s="79"/>
      <c r="H2" s="80"/>
      <c r="I2" s="71"/>
      <c r="J2" s="72"/>
    </row>
    <row r="3" spans="1:16" ht="15.75" thickBot="1" x14ac:dyDescent="0.3">
      <c r="A3" s="66"/>
      <c r="B3" s="67"/>
      <c r="C3" s="67"/>
      <c r="D3" s="68"/>
      <c r="E3" s="81"/>
      <c r="F3" s="82"/>
      <c r="G3" s="82"/>
      <c r="H3" s="83"/>
      <c r="I3" s="73"/>
      <c r="J3" s="74"/>
    </row>
    <row r="4" spans="1:16" ht="20.25" thickTop="1" thickBot="1" x14ac:dyDescent="0.35">
      <c r="C4" s="84" t="s">
        <v>20</v>
      </c>
      <c r="D4" s="84"/>
      <c r="E4" s="84"/>
      <c r="F4" s="84"/>
      <c r="G4" s="84"/>
      <c r="H4" s="84"/>
      <c r="I4" s="84"/>
    </row>
    <row r="5" spans="1:16" ht="16.5" thickTop="1" thickBot="1" x14ac:dyDescent="0.3">
      <c r="A5" s="85" t="s">
        <v>0</v>
      </c>
      <c r="B5" s="87" t="s">
        <v>30</v>
      </c>
      <c r="C5" s="88"/>
      <c r="D5" s="88"/>
      <c r="E5" s="88"/>
      <c r="F5" s="88"/>
      <c r="G5" s="88"/>
      <c r="H5" s="88"/>
      <c r="I5" s="88"/>
      <c r="J5" s="89" t="s">
        <v>1</v>
      </c>
    </row>
    <row r="6" spans="1:16" ht="15.75" thickBot="1" x14ac:dyDescent="0.3">
      <c r="A6" s="86"/>
      <c r="B6" s="1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90"/>
    </row>
    <row r="7" spans="1:16" ht="16.5" thickTop="1" x14ac:dyDescent="0.25">
      <c r="A7" s="10" t="s">
        <v>2</v>
      </c>
      <c r="B7" s="5"/>
      <c r="C7" s="5"/>
      <c r="D7" s="5"/>
      <c r="E7" s="5"/>
      <c r="F7" s="5"/>
      <c r="G7" s="5"/>
      <c r="H7" s="5"/>
      <c r="I7" s="5"/>
      <c r="J7" s="6"/>
    </row>
    <row r="8" spans="1:16" x14ac:dyDescent="0.25">
      <c r="A8" s="12"/>
      <c r="B8" s="15"/>
      <c r="C8" s="15"/>
      <c r="D8" s="15"/>
      <c r="E8" s="15"/>
      <c r="F8" s="15"/>
      <c r="G8" s="15"/>
      <c r="H8" s="15"/>
      <c r="I8" s="15"/>
      <c r="J8" s="13"/>
    </row>
    <row r="9" spans="1:16" ht="15.75" customHeight="1" x14ac:dyDescent="0.25">
      <c r="A9" s="7" t="s">
        <v>3</v>
      </c>
      <c r="B9" s="17">
        <v>1660000</v>
      </c>
      <c r="C9" s="17">
        <v>2000000</v>
      </c>
      <c r="D9" s="17">
        <v>2900000</v>
      </c>
      <c r="E9" s="17"/>
      <c r="F9" s="17"/>
      <c r="G9" s="17"/>
      <c r="H9" s="17"/>
      <c r="I9" s="15"/>
      <c r="J9" s="13"/>
    </row>
    <row r="10" spans="1:16" ht="15.75" customHeight="1" thickBot="1" x14ac:dyDescent="0.3">
      <c r="A10" s="7" t="s">
        <v>4</v>
      </c>
      <c r="B10" s="25">
        <v>340000</v>
      </c>
      <c r="C10" s="25">
        <v>450000</v>
      </c>
      <c r="D10" s="25">
        <v>600000</v>
      </c>
      <c r="E10" s="25"/>
      <c r="F10" s="25"/>
      <c r="G10" s="17"/>
      <c r="H10" s="17"/>
      <c r="I10" s="15"/>
      <c r="J10" s="13"/>
    </row>
    <row r="11" spans="1:16" ht="15" customHeight="1" thickBot="1" x14ac:dyDescent="0.3">
      <c r="A11" s="51" t="s">
        <v>5</v>
      </c>
      <c r="B11" s="42">
        <v>2000000</v>
      </c>
      <c r="C11" s="52">
        <v>2450000</v>
      </c>
      <c r="D11" s="42">
        <v>3500000</v>
      </c>
      <c r="E11" s="42"/>
      <c r="F11" s="42"/>
      <c r="G11" s="40"/>
      <c r="H11" s="17"/>
      <c r="I11" s="15"/>
      <c r="J11" s="13"/>
    </row>
    <row r="12" spans="1:16" ht="16.5" customHeight="1" x14ac:dyDescent="0.25">
      <c r="A12" s="8" t="s">
        <v>6</v>
      </c>
      <c r="B12" s="41">
        <v>2000000</v>
      </c>
      <c r="C12" s="41">
        <f>+C11+B12</f>
        <v>4450000</v>
      </c>
      <c r="D12" s="41">
        <f>+C12+D11</f>
        <v>7950000</v>
      </c>
      <c r="E12" s="45">
        <v>0</v>
      </c>
      <c r="F12" s="45">
        <v>0</v>
      </c>
      <c r="G12" s="17"/>
      <c r="H12" s="17"/>
      <c r="I12" s="15"/>
      <c r="J12" s="13"/>
    </row>
    <row r="13" spans="1:16" x14ac:dyDescent="0.25">
      <c r="A13" s="8"/>
      <c r="B13" s="21"/>
      <c r="C13" s="21"/>
      <c r="D13" s="21"/>
      <c r="E13" s="21"/>
      <c r="F13" s="21"/>
      <c r="G13" s="21"/>
      <c r="H13" s="21"/>
      <c r="I13" s="16"/>
      <c r="J13" s="13"/>
    </row>
    <row r="14" spans="1:16" x14ac:dyDescent="0.25">
      <c r="A14" s="22" t="s">
        <v>7</v>
      </c>
      <c r="B14" s="21"/>
      <c r="C14" s="21"/>
      <c r="D14" s="21"/>
      <c r="E14" s="21"/>
      <c r="F14" s="21"/>
      <c r="G14" s="21"/>
      <c r="H14" s="21"/>
      <c r="I14" s="16"/>
      <c r="J14" s="13"/>
    </row>
    <row r="15" spans="1:16" ht="14.25" customHeight="1" x14ac:dyDescent="0.25">
      <c r="A15" s="33" t="s">
        <v>8</v>
      </c>
      <c r="B15" s="34"/>
      <c r="C15" s="34"/>
      <c r="D15" s="34">
        <v>2264150</v>
      </c>
      <c r="E15" s="35">
        <v>2773584</v>
      </c>
      <c r="F15" s="35">
        <v>3962266</v>
      </c>
      <c r="G15" s="36"/>
      <c r="H15" s="17"/>
      <c r="J15" s="13"/>
      <c r="K15" s="56" t="s">
        <v>28</v>
      </c>
      <c r="L15" s="57"/>
      <c r="M15" s="57"/>
      <c r="N15" s="57"/>
      <c r="O15" s="57"/>
      <c r="P15" s="57"/>
    </row>
    <row r="16" spans="1:16" ht="15" customHeight="1" thickBot="1" x14ac:dyDescent="0.3">
      <c r="A16" s="23" t="s">
        <v>9</v>
      </c>
      <c r="B16" s="21"/>
      <c r="C16" s="21"/>
      <c r="D16" s="25">
        <v>0</v>
      </c>
      <c r="E16" s="25">
        <v>0</v>
      </c>
      <c r="F16" s="25">
        <v>0</v>
      </c>
      <c r="G16" s="17"/>
      <c r="H16" s="17"/>
      <c r="I16" s="15"/>
      <c r="J16" s="13"/>
    </row>
    <row r="17" spans="1:10" ht="22.5" customHeight="1" thickBot="1" x14ac:dyDescent="0.3">
      <c r="A17" s="23" t="s">
        <v>10</v>
      </c>
      <c r="B17" s="17">
        <v>0</v>
      </c>
      <c r="C17" s="37">
        <v>0</v>
      </c>
      <c r="D17" s="39">
        <f>+D15-D16</f>
        <v>2264150</v>
      </c>
      <c r="E17" s="39">
        <f t="shared" ref="E17:F17" si="0">+E15-E16</f>
        <v>2773584</v>
      </c>
      <c r="F17" s="42">
        <f t="shared" si="0"/>
        <v>3962266</v>
      </c>
      <c r="G17" s="40"/>
      <c r="H17" s="17"/>
      <c r="I17" s="15"/>
      <c r="J17" s="13"/>
    </row>
    <row r="18" spans="1:10" x14ac:dyDescent="0.25">
      <c r="A18" s="23" t="s">
        <v>11</v>
      </c>
      <c r="B18" s="17">
        <v>0</v>
      </c>
      <c r="C18" s="21"/>
      <c r="D18" s="38"/>
      <c r="E18" s="45"/>
      <c r="F18" s="45"/>
      <c r="G18" s="17"/>
      <c r="H18" s="17"/>
      <c r="I18" s="15"/>
      <c r="J18" s="13"/>
    </row>
    <row r="19" spans="1:10" ht="14.25" customHeight="1" thickBot="1" x14ac:dyDescent="0.3">
      <c r="A19" s="24"/>
      <c r="B19" s="48"/>
      <c r="C19" s="25"/>
      <c r="D19" s="25"/>
      <c r="E19" s="25"/>
      <c r="F19" s="25"/>
      <c r="G19" s="17"/>
      <c r="H19" s="17"/>
      <c r="I19" s="15"/>
      <c r="J19" s="13"/>
    </row>
    <row r="20" spans="1:10" ht="24" customHeight="1" thickBot="1" x14ac:dyDescent="0.3">
      <c r="A20" s="47" t="s">
        <v>22</v>
      </c>
      <c r="B20" s="50">
        <f>+B17-B11</f>
        <v>-2000000</v>
      </c>
      <c r="C20" s="50">
        <f>+C17-C11</f>
        <v>-2450000</v>
      </c>
      <c r="D20" s="44">
        <f>+D17-D11</f>
        <v>-1235850</v>
      </c>
      <c r="E20" s="42">
        <f>E17-E11</f>
        <v>2773584</v>
      </c>
      <c r="F20" s="42">
        <f>F17-F11</f>
        <v>3962266</v>
      </c>
      <c r="G20" s="40"/>
      <c r="H20" s="17"/>
      <c r="I20" s="15"/>
      <c r="J20" s="13"/>
    </row>
    <row r="21" spans="1:10" ht="27" customHeight="1" x14ac:dyDescent="0.25">
      <c r="A21" s="7" t="s">
        <v>12</v>
      </c>
      <c r="B21" s="49">
        <f>+B20</f>
        <v>-2000000</v>
      </c>
      <c r="C21" s="43">
        <f>+B21+C20</f>
        <v>-4450000</v>
      </c>
      <c r="D21" s="43">
        <f>+C21+D20</f>
        <v>-5685850</v>
      </c>
      <c r="E21" s="43">
        <f>+D21+E20</f>
        <v>-2912266</v>
      </c>
      <c r="F21" s="46">
        <f>+E21+F20</f>
        <v>1050000</v>
      </c>
      <c r="G21" s="17"/>
      <c r="H21" s="17"/>
      <c r="I21" s="15"/>
      <c r="J21" s="13"/>
    </row>
    <row r="22" spans="1:10" ht="25.5" customHeight="1" thickBot="1" x14ac:dyDescent="0.3">
      <c r="A22" s="7" t="s">
        <v>13</v>
      </c>
      <c r="B22" s="17">
        <f>B21*4.76/(100*12)</f>
        <v>-7933.333333333333</v>
      </c>
      <c r="C22" s="17">
        <f>C21*4.76/(100*12)</f>
        <v>-17651.666666666668</v>
      </c>
      <c r="D22" s="17">
        <f>D21*4.76/(100*12)</f>
        <v>-22553.871666666666</v>
      </c>
      <c r="E22" s="25">
        <f>E21*4.76/(100*12)</f>
        <v>-11551.988466666668</v>
      </c>
      <c r="F22" s="25"/>
      <c r="G22" s="17"/>
      <c r="H22" s="17"/>
      <c r="I22" s="15"/>
      <c r="J22" s="13"/>
    </row>
    <row r="23" spans="1:10" ht="24" customHeight="1" thickBot="1" x14ac:dyDescent="0.3">
      <c r="A23" s="9" t="s">
        <v>14</v>
      </c>
      <c r="B23" s="26">
        <f>+B22</f>
        <v>-7933.333333333333</v>
      </c>
      <c r="C23" s="27">
        <f>+C22+B23</f>
        <v>-25585</v>
      </c>
      <c r="D23" s="27">
        <f>+C23+D22</f>
        <v>-48138.871666666666</v>
      </c>
      <c r="E23" s="28">
        <f>+D23+E22</f>
        <v>-59690.860133333335</v>
      </c>
      <c r="F23" s="29"/>
      <c r="G23" s="30"/>
      <c r="H23" s="30"/>
      <c r="I23" s="18"/>
      <c r="J23" s="14"/>
    </row>
    <row r="24" spans="1:10" ht="15.75" thickTop="1" x14ac:dyDescent="0.25">
      <c r="A24" s="3" t="s">
        <v>15</v>
      </c>
      <c r="B24" s="31" t="s">
        <v>27</v>
      </c>
      <c r="C24" s="11"/>
      <c r="D24" s="31"/>
    </row>
    <row r="25" spans="1:10" x14ac:dyDescent="0.25">
      <c r="A25" s="3" t="s">
        <v>16</v>
      </c>
      <c r="B25" s="32">
        <v>4.76</v>
      </c>
    </row>
    <row r="26" spans="1:10" x14ac:dyDescent="0.25">
      <c r="A26" s="4"/>
    </row>
    <row r="27" spans="1:10" x14ac:dyDescent="0.25">
      <c r="A27" s="11" t="s">
        <v>17</v>
      </c>
      <c r="B27" s="58" t="s">
        <v>18</v>
      </c>
      <c r="C27" s="58"/>
      <c r="D27" s="58"/>
      <c r="E27" s="58"/>
      <c r="F27" s="58"/>
      <c r="G27" t="s">
        <v>19</v>
      </c>
      <c r="H27" s="20">
        <f>+E23</f>
        <v>-59690.860133333335</v>
      </c>
      <c r="I27" t="s">
        <v>23</v>
      </c>
      <c r="J27">
        <f>(E23/D12)*100</f>
        <v>-0.75082842935010485</v>
      </c>
    </row>
    <row r="28" spans="1:10" x14ac:dyDescent="0.25">
      <c r="B28" s="59" t="s">
        <v>21</v>
      </c>
      <c r="C28" s="59"/>
      <c r="D28" s="59"/>
      <c r="E28" s="59"/>
      <c r="F28" s="59"/>
      <c r="H28" s="19">
        <f>+D12</f>
        <v>7950000</v>
      </c>
    </row>
  </sheetData>
  <mergeCells count="10">
    <mergeCell ref="K15:P15"/>
    <mergeCell ref="B27:F27"/>
    <mergeCell ref="B28:F28"/>
    <mergeCell ref="A1:D3"/>
    <mergeCell ref="I1:J3"/>
    <mergeCell ref="E1:H3"/>
    <mergeCell ref="C4:I4"/>
    <mergeCell ref="A5:A6"/>
    <mergeCell ref="B5:I5"/>
    <mergeCell ref="J5:J6"/>
  </mergeCells>
  <pageMargins left="0.70866141732283472" right="0.70866141732283472" top="0.74803149606299213" bottom="0.74803149606299213" header="0.31496062992125984" footer="0.31496062992125984"/>
  <pageSetup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opLeftCell="A16" zoomScale="140" zoomScaleNormal="140" workbookViewId="0">
      <selection activeCell="B22" sqref="B22"/>
    </sheetView>
  </sheetViews>
  <sheetFormatPr baseColWidth="10" defaultRowHeight="15" x14ac:dyDescent="0.25"/>
  <cols>
    <col min="1" max="1" width="34.140625" customWidth="1"/>
    <col min="2" max="2" width="15" customWidth="1"/>
    <col min="3" max="3" width="15.85546875" customWidth="1"/>
    <col min="4" max="5" width="14.42578125" customWidth="1"/>
    <col min="6" max="6" width="13.5703125" customWidth="1"/>
    <col min="7" max="7" width="14" customWidth="1"/>
    <col min="8" max="8" width="13.5703125" customWidth="1"/>
    <col min="9" max="9" width="14" customWidth="1"/>
    <col min="10" max="13" width="13.7109375" customWidth="1"/>
    <col min="15" max="15" width="14.85546875" customWidth="1"/>
  </cols>
  <sheetData>
    <row r="1" spans="1:15" ht="15.75" thickTop="1" x14ac:dyDescent="0.25">
      <c r="A1" s="60" t="s">
        <v>24</v>
      </c>
      <c r="B1" s="61"/>
      <c r="C1" s="61"/>
      <c r="D1" s="62"/>
      <c r="E1" s="75" t="s">
        <v>25</v>
      </c>
      <c r="F1" s="76"/>
      <c r="G1" s="76"/>
      <c r="H1" s="77"/>
      <c r="I1" s="53"/>
      <c r="J1" s="53"/>
      <c r="K1" s="53"/>
      <c r="L1" s="53"/>
      <c r="M1" s="53"/>
      <c r="N1" s="69" t="s">
        <v>26</v>
      </c>
      <c r="O1" s="70"/>
    </row>
    <row r="2" spans="1:15" x14ac:dyDescent="0.25">
      <c r="A2" s="63"/>
      <c r="B2" s="64"/>
      <c r="C2" s="64"/>
      <c r="D2" s="65"/>
      <c r="E2" s="78"/>
      <c r="F2" s="79"/>
      <c r="G2" s="79"/>
      <c r="H2" s="80"/>
      <c r="I2" s="54"/>
      <c r="J2" s="54"/>
      <c r="K2" s="54"/>
      <c r="L2" s="54"/>
      <c r="M2" s="54"/>
      <c r="N2" s="71"/>
      <c r="O2" s="72"/>
    </row>
    <row r="3" spans="1:15" ht="15.75" thickBot="1" x14ac:dyDescent="0.3">
      <c r="A3" s="66"/>
      <c r="B3" s="67"/>
      <c r="C3" s="67"/>
      <c r="D3" s="68"/>
      <c r="E3" s="81"/>
      <c r="F3" s="82"/>
      <c r="G3" s="82"/>
      <c r="H3" s="83"/>
      <c r="I3" s="55"/>
      <c r="J3" s="55"/>
      <c r="K3" s="55"/>
      <c r="L3" s="55"/>
      <c r="M3" s="55"/>
      <c r="N3" s="73"/>
      <c r="O3" s="74"/>
    </row>
    <row r="4" spans="1:15" ht="20.25" thickTop="1" thickBot="1" x14ac:dyDescent="0.35">
      <c r="C4" s="84" t="s">
        <v>20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</row>
    <row r="5" spans="1:15" ht="16.5" thickTop="1" thickBot="1" x14ac:dyDescent="0.3">
      <c r="A5" s="85" t="s">
        <v>0</v>
      </c>
      <c r="B5" s="87" t="s">
        <v>29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9" t="s">
        <v>1</v>
      </c>
    </row>
    <row r="6" spans="1:15" ht="15.75" thickBot="1" x14ac:dyDescent="0.3">
      <c r="A6" s="86"/>
      <c r="B6" s="95">
        <v>1</v>
      </c>
      <c r="C6" s="96">
        <v>2</v>
      </c>
      <c r="D6" s="96">
        <v>3</v>
      </c>
      <c r="E6" s="96">
        <v>4</v>
      </c>
      <c r="F6" s="96">
        <v>5</v>
      </c>
      <c r="G6" s="96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90"/>
    </row>
    <row r="7" spans="1:15" ht="16.5" thickTop="1" x14ac:dyDescent="0.25">
      <c r="A7" s="10" t="s">
        <v>2</v>
      </c>
      <c r="B7" s="97"/>
      <c r="C7" s="97"/>
      <c r="D7" s="97"/>
      <c r="E7" s="97"/>
      <c r="F7" s="97"/>
      <c r="G7" s="97"/>
      <c r="H7" s="5"/>
      <c r="I7" s="5"/>
      <c r="J7" s="5"/>
      <c r="K7" s="5"/>
      <c r="L7" s="5"/>
      <c r="M7" s="5"/>
      <c r="N7" s="5"/>
      <c r="O7" s="6"/>
    </row>
    <row r="8" spans="1:15" ht="15.75" customHeight="1" x14ac:dyDescent="0.25">
      <c r="A8" s="7" t="s">
        <v>3</v>
      </c>
      <c r="B8" s="98">
        <v>1090000</v>
      </c>
      <c r="C8" s="98">
        <v>1090000</v>
      </c>
      <c r="D8" s="98">
        <v>1090000</v>
      </c>
      <c r="E8" s="98">
        <v>1090000</v>
      </c>
      <c r="F8" s="98">
        <v>1090000</v>
      </c>
      <c r="G8" s="98">
        <v>1110000</v>
      </c>
      <c r="H8" s="17"/>
      <c r="I8" s="17"/>
      <c r="J8" s="17"/>
      <c r="K8" s="17"/>
      <c r="L8" s="17"/>
      <c r="M8" s="17"/>
      <c r="N8" s="15"/>
      <c r="O8" s="93">
        <v>6560000</v>
      </c>
    </row>
    <row r="9" spans="1:15" ht="15.75" customHeight="1" thickBot="1" x14ac:dyDescent="0.3">
      <c r="A9" s="7" t="s">
        <v>4</v>
      </c>
      <c r="B9" s="99">
        <v>232000</v>
      </c>
      <c r="C9" s="99">
        <v>232000</v>
      </c>
      <c r="D9" s="99">
        <v>232000</v>
      </c>
      <c r="E9" s="99">
        <v>232000</v>
      </c>
      <c r="F9" s="99">
        <v>232000</v>
      </c>
      <c r="G9" s="99">
        <v>230000</v>
      </c>
      <c r="H9" s="25"/>
      <c r="I9" s="25"/>
      <c r="J9" s="25"/>
      <c r="K9" s="25"/>
      <c r="L9" s="25"/>
      <c r="M9" s="25"/>
      <c r="N9" s="15"/>
      <c r="O9" s="13">
        <v>1390000</v>
      </c>
    </row>
    <row r="10" spans="1:15" ht="15" customHeight="1" thickBot="1" x14ac:dyDescent="0.3">
      <c r="A10" s="51" t="s">
        <v>5</v>
      </c>
      <c r="B10" s="100">
        <f>SUM(B8:B9)</f>
        <v>1322000</v>
      </c>
      <c r="C10" s="100">
        <f>SUM(C8:C9)</f>
        <v>1322000</v>
      </c>
      <c r="D10" s="100">
        <f t="shared" ref="D10:J10" si="0">SUM(D8:D9)</f>
        <v>1322000</v>
      </c>
      <c r="E10" s="100">
        <f t="shared" si="0"/>
        <v>1322000</v>
      </c>
      <c r="F10" s="100">
        <f t="shared" si="0"/>
        <v>1322000</v>
      </c>
      <c r="G10" s="100">
        <f t="shared" si="0"/>
        <v>1340000</v>
      </c>
      <c r="H10" s="17"/>
      <c r="I10" s="17"/>
      <c r="J10" s="17"/>
      <c r="K10" s="91"/>
      <c r="L10" s="91"/>
      <c r="M10" s="91"/>
      <c r="N10" s="15"/>
      <c r="O10" s="93">
        <f>SUM(O8:O9)</f>
        <v>7950000</v>
      </c>
    </row>
    <row r="11" spans="1:15" ht="16.5" customHeight="1" x14ac:dyDescent="0.25">
      <c r="A11" s="8" t="s">
        <v>6</v>
      </c>
      <c r="B11" s="101">
        <f>+B10</f>
        <v>1322000</v>
      </c>
      <c r="C11" s="101">
        <f>+B11+C10</f>
        <v>2644000</v>
      </c>
      <c r="D11" s="101">
        <f>+C11+D10</f>
        <v>3966000</v>
      </c>
      <c r="E11" s="101">
        <f>+D11+E10</f>
        <v>5288000</v>
      </c>
      <c r="F11" s="101">
        <f>+E11+F10</f>
        <v>6610000</v>
      </c>
      <c r="G11" s="101">
        <f>+F11+G10</f>
        <v>7950000</v>
      </c>
      <c r="H11" s="41"/>
      <c r="I11" s="41"/>
      <c r="J11" s="41"/>
      <c r="K11" s="41"/>
      <c r="L11" s="41"/>
      <c r="M11" s="41"/>
      <c r="N11" s="15"/>
      <c r="O11" s="13">
        <v>9000000</v>
      </c>
    </row>
    <row r="12" spans="1:15" x14ac:dyDescent="0.25">
      <c r="A12" s="8"/>
      <c r="B12" s="102">
        <v>175000</v>
      </c>
      <c r="C12" s="102">
        <v>175000</v>
      </c>
      <c r="D12" s="102">
        <v>175000</v>
      </c>
      <c r="E12" s="102">
        <v>175000</v>
      </c>
      <c r="F12" s="102">
        <v>175000</v>
      </c>
      <c r="G12" s="102">
        <v>175000</v>
      </c>
      <c r="H12" s="21"/>
      <c r="I12" s="21"/>
      <c r="J12" s="21"/>
      <c r="K12" s="21"/>
      <c r="L12" s="21"/>
      <c r="M12" s="21"/>
      <c r="N12" s="16"/>
      <c r="O12" s="93">
        <f>O11-O10</f>
        <v>1050000</v>
      </c>
    </row>
    <row r="13" spans="1:15" x14ac:dyDescent="0.25">
      <c r="A13" s="8"/>
      <c r="B13" s="102">
        <f>+B12+B10</f>
        <v>1497000</v>
      </c>
      <c r="C13" s="102">
        <f t="shared" ref="C13:J13" si="1">+C12+C10</f>
        <v>1497000</v>
      </c>
      <c r="D13" s="102">
        <f t="shared" si="1"/>
        <v>1497000</v>
      </c>
      <c r="E13" s="102">
        <f t="shared" si="1"/>
        <v>1497000</v>
      </c>
      <c r="F13" s="102">
        <f t="shared" si="1"/>
        <v>1497000</v>
      </c>
      <c r="G13" s="102">
        <f t="shared" si="1"/>
        <v>1515000</v>
      </c>
      <c r="H13" s="19"/>
      <c r="I13" s="19"/>
      <c r="J13" s="19"/>
      <c r="N13" s="16"/>
      <c r="O13" s="13"/>
    </row>
    <row r="14" spans="1:15" x14ac:dyDescent="0.25">
      <c r="A14" s="22" t="s">
        <v>7</v>
      </c>
      <c r="B14" s="102"/>
      <c r="C14" s="102"/>
      <c r="D14" s="102"/>
      <c r="E14" s="102"/>
      <c r="F14" s="102"/>
      <c r="G14" s="102"/>
      <c r="H14" s="21"/>
      <c r="I14" s="21"/>
      <c r="J14" s="21"/>
      <c r="K14" s="21"/>
      <c r="L14" s="21"/>
      <c r="M14" s="21"/>
      <c r="N14" s="16"/>
      <c r="O14" s="13"/>
    </row>
    <row r="15" spans="1:15" ht="14.25" customHeight="1" x14ac:dyDescent="0.25">
      <c r="A15" s="23" t="s">
        <v>8</v>
      </c>
      <c r="B15" s="21"/>
      <c r="C15" s="21"/>
      <c r="D15" s="21"/>
      <c r="E15" s="102">
        <v>1497000</v>
      </c>
      <c r="F15" s="102">
        <v>1497000</v>
      </c>
      <c r="G15" s="102">
        <v>1497000</v>
      </c>
      <c r="H15" s="102">
        <v>1497000</v>
      </c>
      <c r="I15" s="102">
        <v>1497000</v>
      </c>
      <c r="J15" s="102">
        <v>1515000</v>
      </c>
      <c r="K15" s="19"/>
      <c r="L15" s="19"/>
      <c r="M15" s="19"/>
      <c r="N15" s="21"/>
      <c r="O15" s="21"/>
    </row>
    <row r="16" spans="1:15" ht="15" customHeight="1" thickBot="1" x14ac:dyDescent="0.3">
      <c r="A16" s="23" t="s">
        <v>9</v>
      </c>
      <c r="B16" s="102"/>
      <c r="C16" s="102"/>
      <c r="D16" s="99">
        <v>0</v>
      </c>
      <c r="E16" s="99">
        <v>0</v>
      </c>
      <c r="F16" s="99">
        <v>0</v>
      </c>
      <c r="G16" s="98">
        <v>0</v>
      </c>
      <c r="H16" s="17">
        <v>0</v>
      </c>
      <c r="I16" s="17">
        <v>0</v>
      </c>
      <c r="J16" s="17">
        <v>0</v>
      </c>
      <c r="K16" s="17"/>
      <c r="L16" s="17"/>
      <c r="M16" s="17"/>
      <c r="N16" s="15"/>
      <c r="O16" s="13"/>
    </row>
    <row r="17" spans="1:15" ht="22.5" customHeight="1" thickBot="1" x14ac:dyDescent="0.3">
      <c r="A17" s="23" t="s">
        <v>10</v>
      </c>
      <c r="B17" s="98">
        <v>0</v>
      </c>
      <c r="C17" s="103">
        <v>0</v>
      </c>
      <c r="D17" s="100">
        <f>+D15-D16</f>
        <v>0</v>
      </c>
      <c r="E17" s="104">
        <f t="shared" ref="E17:M17" si="2">+E15-E16</f>
        <v>1497000</v>
      </c>
      <c r="F17" s="104">
        <f t="shared" si="2"/>
        <v>1497000</v>
      </c>
      <c r="G17" s="104">
        <f t="shared" si="2"/>
        <v>1497000</v>
      </c>
      <c r="H17" s="39">
        <f t="shared" si="2"/>
        <v>1497000</v>
      </c>
      <c r="I17" s="39">
        <f t="shared" si="2"/>
        <v>1497000</v>
      </c>
      <c r="J17" s="39">
        <f t="shared" si="2"/>
        <v>1515000</v>
      </c>
      <c r="K17" s="21"/>
      <c r="L17" s="21"/>
      <c r="M17" s="21"/>
      <c r="N17" s="15"/>
      <c r="O17" s="13"/>
    </row>
    <row r="18" spans="1:15" x14ac:dyDescent="0.25">
      <c r="A18" s="23" t="s">
        <v>11</v>
      </c>
      <c r="B18" s="98">
        <v>0</v>
      </c>
      <c r="C18" s="102"/>
      <c r="D18" s="105"/>
      <c r="E18" s="106"/>
      <c r="F18" s="106"/>
      <c r="G18" s="98"/>
      <c r="H18" s="17"/>
      <c r="I18" s="17"/>
      <c r="J18" s="17"/>
      <c r="K18" s="21"/>
      <c r="L18" s="21"/>
      <c r="M18" s="21"/>
      <c r="N18" s="15"/>
      <c r="O18" s="13"/>
    </row>
    <row r="19" spans="1:15" ht="14.25" customHeight="1" thickBot="1" x14ac:dyDescent="0.3">
      <c r="A19" s="24"/>
      <c r="B19" s="48"/>
      <c r="C19" s="25"/>
      <c r="D19" s="25"/>
      <c r="E19" s="25"/>
      <c r="F19" s="99"/>
      <c r="G19" s="98"/>
      <c r="H19" s="17"/>
      <c r="I19" s="17"/>
      <c r="J19" s="17"/>
      <c r="K19" s="21"/>
      <c r="L19" s="21"/>
      <c r="M19" s="21"/>
      <c r="N19" s="15"/>
      <c r="O19" s="13"/>
    </row>
    <row r="20" spans="1:15" ht="24" customHeight="1" thickBot="1" x14ac:dyDescent="0.3">
      <c r="A20" s="47" t="s">
        <v>22</v>
      </c>
      <c r="B20" s="39">
        <f>+B17-B10</f>
        <v>-1322000</v>
      </c>
      <c r="C20" s="39">
        <f>+C17-C10</f>
        <v>-1322000</v>
      </c>
      <c r="D20" s="39">
        <f>+D17-D10</f>
        <v>-1322000</v>
      </c>
      <c r="E20" s="42">
        <f>E17-E10</f>
        <v>175000</v>
      </c>
      <c r="F20" s="100">
        <f>F17-F10</f>
        <v>175000</v>
      </c>
      <c r="G20" s="100">
        <f>G17-G10</f>
        <v>157000</v>
      </c>
      <c r="H20" s="42">
        <f t="shared" ref="G20:M20" si="3">H17-H10</f>
        <v>1497000</v>
      </c>
      <c r="I20" s="42">
        <f>I17-I10</f>
        <v>1497000</v>
      </c>
      <c r="J20" s="42">
        <f t="shared" si="3"/>
        <v>1515000</v>
      </c>
      <c r="K20" s="21"/>
      <c r="L20" s="21"/>
      <c r="M20" s="21"/>
      <c r="N20" s="15"/>
      <c r="O20" s="13"/>
    </row>
    <row r="21" spans="1:15" ht="27" customHeight="1" x14ac:dyDescent="0.25">
      <c r="A21" s="7" t="s">
        <v>12</v>
      </c>
      <c r="B21" s="45">
        <f>+B20</f>
        <v>-1322000</v>
      </c>
      <c r="C21" s="46">
        <f>+B21+C20</f>
        <v>-2644000</v>
      </c>
      <c r="D21" s="46">
        <f>+C21+D20</f>
        <v>-3966000</v>
      </c>
      <c r="E21" s="46">
        <f>+D21+E20</f>
        <v>-3791000</v>
      </c>
      <c r="F21" s="107">
        <f>+E21+F20</f>
        <v>-3616000</v>
      </c>
      <c r="G21" s="107">
        <f>+F21+G20</f>
        <v>-3459000</v>
      </c>
      <c r="H21" s="46">
        <f>+G21+H20</f>
        <v>-1962000</v>
      </c>
      <c r="I21" s="46">
        <f>+H21+I20</f>
        <v>-465000</v>
      </c>
      <c r="J21" s="46">
        <f>+I21+J20</f>
        <v>1050000</v>
      </c>
      <c r="K21" s="46"/>
      <c r="L21" s="46"/>
      <c r="M21" s="46"/>
      <c r="N21" s="15"/>
      <c r="O21" s="13"/>
    </row>
    <row r="22" spans="1:15" ht="25.5" customHeight="1" thickBot="1" x14ac:dyDescent="0.3">
      <c r="A22" s="7" t="s">
        <v>13</v>
      </c>
      <c r="B22" s="17">
        <f>B21*4.76%*15/(365)</f>
        <v>-2586.0493150684933</v>
      </c>
      <c r="C22" s="17">
        <f t="shared" ref="C22:J22" si="4">C21*4.76%*15/(365)</f>
        <v>-5172.0986301369867</v>
      </c>
      <c r="D22" s="17">
        <f t="shared" si="4"/>
        <v>-7758.1479452054782</v>
      </c>
      <c r="E22" s="17">
        <f t="shared" si="4"/>
        <v>-7415.8191780821908</v>
      </c>
      <c r="F22" s="98">
        <f t="shared" si="4"/>
        <v>-7073.4904109589024</v>
      </c>
      <c r="G22" s="98">
        <f t="shared" si="4"/>
        <v>-6766.3726027397261</v>
      </c>
      <c r="H22" s="98">
        <f t="shared" si="4"/>
        <v>-3837.9945205479453</v>
      </c>
      <c r="I22" s="98">
        <f t="shared" si="4"/>
        <v>-909.61643835616439</v>
      </c>
      <c r="J22" s="98">
        <f t="shared" si="4"/>
        <v>2053.9726027397255</v>
      </c>
      <c r="K22" s="25"/>
      <c r="L22" s="17"/>
      <c r="M22" s="17"/>
      <c r="N22" s="15"/>
      <c r="O22" s="13"/>
    </row>
    <row r="23" spans="1:15" ht="24" customHeight="1" thickBot="1" x14ac:dyDescent="0.3">
      <c r="A23" s="9" t="s">
        <v>14</v>
      </c>
      <c r="B23" s="108">
        <f>+B22</f>
        <v>-2586.0493150684933</v>
      </c>
      <c r="C23" s="109">
        <f>+C22+B23</f>
        <v>-7758.14794520548</v>
      </c>
      <c r="D23" s="109">
        <f>+C23+D22</f>
        <v>-15516.295890410958</v>
      </c>
      <c r="E23" s="110">
        <f>+D23+E22</f>
        <v>-22932.115068493149</v>
      </c>
      <c r="F23" s="110">
        <f t="shared" ref="F23:K23" si="5">+E23+F22</f>
        <v>-30005.605479452053</v>
      </c>
      <c r="G23" s="110">
        <f t="shared" si="5"/>
        <v>-36771.978082191781</v>
      </c>
      <c r="H23" s="28">
        <f t="shared" si="5"/>
        <v>-40609.972602739726</v>
      </c>
      <c r="I23" s="28">
        <f t="shared" si="5"/>
        <v>-41519.589041095889</v>
      </c>
      <c r="J23" s="28"/>
      <c r="K23" s="28"/>
      <c r="L23" s="30"/>
      <c r="M23" s="30"/>
      <c r="N23" s="18"/>
      <c r="O23" s="14"/>
    </row>
    <row r="24" spans="1:15" ht="15.75" thickTop="1" x14ac:dyDescent="0.25">
      <c r="A24" s="3" t="s">
        <v>15</v>
      </c>
      <c r="B24" s="31" t="s">
        <v>27</v>
      </c>
      <c r="C24" s="11"/>
      <c r="D24" s="31"/>
    </row>
    <row r="25" spans="1:15" x14ac:dyDescent="0.25">
      <c r="A25" s="3" t="s">
        <v>16</v>
      </c>
      <c r="B25" s="32">
        <v>4.76</v>
      </c>
    </row>
    <row r="26" spans="1:15" x14ac:dyDescent="0.25">
      <c r="A26" s="4"/>
    </row>
    <row r="27" spans="1:15" x14ac:dyDescent="0.25">
      <c r="A27" s="11" t="s">
        <v>17</v>
      </c>
      <c r="B27" s="58" t="s">
        <v>18</v>
      </c>
      <c r="C27" s="58"/>
      <c r="D27" s="58"/>
      <c r="E27" s="58"/>
      <c r="F27" s="58"/>
      <c r="G27" t="s">
        <v>19</v>
      </c>
      <c r="H27" s="20">
        <f>+I23</f>
        <v>-41519.589041095889</v>
      </c>
      <c r="I27" s="111">
        <f>I23/G11</f>
        <v>-5.2225898164900489E-3</v>
      </c>
      <c r="J27" s="92"/>
      <c r="K27" s="92"/>
      <c r="L27" s="92"/>
      <c r="M27" s="92"/>
    </row>
    <row r="28" spans="1:15" x14ac:dyDescent="0.25">
      <c r="B28" s="59" t="s">
        <v>21</v>
      </c>
      <c r="C28" s="59"/>
      <c r="D28" s="59"/>
      <c r="E28" s="59"/>
      <c r="F28" s="59"/>
      <c r="H28" s="19">
        <f>+G11</f>
        <v>7950000</v>
      </c>
      <c r="I28" s="19"/>
      <c r="J28" s="19"/>
      <c r="K28" s="19"/>
      <c r="L28" s="19"/>
      <c r="M28" s="19"/>
    </row>
    <row r="29" spans="1:15" x14ac:dyDescent="0.25">
      <c r="H29" s="94"/>
    </row>
  </sheetData>
  <mergeCells count="9">
    <mergeCell ref="B27:F27"/>
    <mergeCell ref="B28:F28"/>
    <mergeCell ref="A1:D3"/>
    <mergeCell ref="E1:H3"/>
    <mergeCell ref="N1:O3"/>
    <mergeCell ref="C4:N4"/>
    <mergeCell ref="A5:A6"/>
    <mergeCell ref="B5:N5"/>
    <mergeCell ref="O5:O6"/>
  </mergeCells>
  <pageMargins left="0.70866141732283472" right="0.70866141732283472" top="0.74803149606299213" bottom="0.74803149606299213" header="0.31496062992125984" footer="0.31496062992125984"/>
  <pageSetup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FINANC ESTS MENSUALES</vt:lpstr>
      <vt:lpstr>Financ_Ests Quincenales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Hernández López</dc:creator>
  <cp:lastModifiedBy>FERNANDO HERNANDEZ LOPEZ</cp:lastModifiedBy>
  <cp:lastPrinted>2011-09-08T20:02:55Z</cp:lastPrinted>
  <dcterms:created xsi:type="dcterms:W3CDTF">2011-09-08T17:35:34Z</dcterms:created>
  <dcterms:modified xsi:type="dcterms:W3CDTF">2013-10-18T16:19:33Z</dcterms:modified>
</cp:coreProperties>
</file>