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Mov. carga " sheetId="179" r:id="rId1"/>
  </sheets>
  <definedNames>
    <definedName name="_xlnm.Print_Area" localSheetId="0">'Mov. carga '!$A$1:$O$72</definedName>
  </definedNames>
  <calcPr calcId="152511"/>
</workbook>
</file>

<file path=xl/calcChain.xml><?xml version="1.0" encoding="utf-8"?>
<calcChain xmlns="http://schemas.openxmlformats.org/spreadsheetml/2006/main">
  <c r="K8" i="179" l="1"/>
  <c r="J8" i="179"/>
  <c r="I8" i="179" l="1"/>
  <c r="F9" i="179" l="1"/>
  <c r="G5" i="179" l="1"/>
  <c r="F5" i="179"/>
  <c r="H41" i="179" l="1"/>
  <c r="H40" i="179"/>
  <c r="D42" i="179" l="1"/>
  <c r="E25" i="179" l="1"/>
  <c r="N7" i="179" l="1"/>
  <c r="N60" i="179" l="1"/>
  <c r="N65" i="179" s="1"/>
  <c r="O54" i="179" l="1"/>
  <c r="E72" i="179" l="1"/>
  <c r="F72" i="179"/>
  <c r="G72" i="179"/>
  <c r="H72" i="179"/>
  <c r="I72" i="179"/>
  <c r="J72" i="179"/>
  <c r="K72" i="179"/>
  <c r="L72" i="179"/>
  <c r="M72" i="179"/>
  <c r="N72" i="179"/>
  <c r="D72" i="179"/>
  <c r="C72" i="179"/>
  <c r="O71" i="179"/>
  <c r="O70" i="179"/>
  <c r="O64" i="179"/>
  <c r="O63" i="179"/>
  <c r="O62" i="179"/>
  <c r="O61" i="179"/>
  <c r="M60" i="179"/>
  <c r="M65" i="179" s="1"/>
  <c r="L60" i="179"/>
  <c r="K60" i="179"/>
  <c r="K65" i="179" s="1"/>
  <c r="J60" i="179"/>
  <c r="J65" i="179" s="1"/>
  <c r="I60" i="179"/>
  <c r="I65" i="179" s="1"/>
  <c r="H60" i="179"/>
  <c r="H65" i="179" s="1"/>
  <c r="G60" i="179"/>
  <c r="G65" i="179" s="1"/>
  <c r="F60" i="179"/>
  <c r="F65" i="179" s="1"/>
  <c r="E60" i="179"/>
  <c r="E65" i="179" s="1"/>
  <c r="D60" i="179"/>
  <c r="D65" i="179" s="1"/>
  <c r="C60" i="179"/>
  <c r="C65" i="179" s="1"/>
  <c r="O59" i="179"/>
  <c r="O58" i="179"/>
  <c r="O57" i="179"/>
  <c r="O56" i="179"/>
  <c r="O55" i="179"/>
  <c r="O53" i="179"/>
  <c r="O52" i="179"/>
  <c r="O45" i="179"/>
  <c r="O44" i="179"/>
  <c r="O43" i="179"/>
  <c r="N42" i="179"/>
  <c r="N46" i="179" s="1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6" i="179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M7" i="179"/>
  <c r="L7" i="179"/>
  <c r="L8" i="179" s="1"/>
  <c r="K7" i="179"/>
  <c r="J7" i="179"/>
  <c r="I7" i="179"/>
  <c r="H7" i="179"/>
  <c r="H8" i="179" s="1"/>
  <c r="G7" i="179"/>
  <c r="G8" i="179" s="1"/>
  <c r="F7" i="179"/>
  <c r="F8" i="179" s="1"/>
  <c r="E7" i="179"/>
  <c r="D7" i="179"/>
  <c r="C7" i="179"/>
  <c r="O6" i="179"/>
  <c r="O5" i="179"/>
  <c r="O4" i="179"/>
  <c r="L65" i="179" l="1"/>
  <c r="O65" i="179" s="1"/>
  <c r="O25" i="179"/>
  <c r="O7" i="179"/>
  <c r="O9" i="179" s="1"/>
  <c r="O60" i="179"/>
  <c r="O16" i="179"/>
  <c r="O72" i="179"/>
  <c r="O46" i="179"/>
  <c r="O42" i="179"/>
</calcChain>
</file>

<file path=xl/comments1.xml><?xml version="1.0" encoding="utf-8"?>
<comments xmlns="http://schemas.openxmlformats.org/spreadsheetml/2006/main">
  <authors>
    <author>GUADALUPE PEREZ JIMENEZ</author>
    <author>guadalupe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45,376 tons.
Un arribo.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40,950 tons.
Un arribo.</t>
        </r>
      </text>
    </comment>
    <comment ref="H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COATZACOALCOS.
Entrada: 75,936 tons
2 arribos</t>
        </r>
      </text>
    </comment>
    <comment ref="I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40,465 tons
1 arribo.</t>
        </r>
      </text>
    </comment>
    <comment ref="J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42,066 tons
1 arribo.</t>
        </r>
      </text>
    </comment>
    <comment ref="K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49,071 tons
1 arribo.</t>
        </r>
      </text>
    </comment>
    <comment ref="L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36,732 tons
1 arribo.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8 CONTENEDORES (7 DE 20 PIES Y 1 DE 40 PIES (22 TONS), DEL BUQUE BBC ECHO.
EXPORTACIÓN DE 1 CONTENEDOR DE 20 PIES (2 TONS), DEL BUQUE INDUSTRIAL MERCHANT.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EXPORTACIÓN DE 18 CONTENEDORES (18 CONTENEDORES DE 20 PIES (48 TONS) Y 1 TEUS DE 10 PIES DEL BUQUE BBC ARKHANGELSK.
EXPORTACIÓN DE 2 CONTENEDORES DE 20 PIES (5 TONS), DEL BUQUE FORTUNAGRACHT.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EXPORTACIÓN DE 6 CONTENEDORES (5 DE 20 PIES Y 1 DE 40 PIES (20 TONS), DEL BUQUE BBC ASIA.</t>
        </r>
      </text>
    </comment>
  </commentList>
</comments>
</file>

<file path=xl/sharedStrings.xml><?xml version="1.0" encoding="utf-8"?>
<sst xmlns="http://schemas.openxmlformats.org/spreadsheetml/2006/main" count="142" uniqueCount="57">
  <si>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</si>
  <si>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</si>
  <si>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</si>
  <si>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</si>
  <si>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</si>
  <si>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</si>
  <si>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</si>
  <si>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</si>
  <si>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</si>
  <si>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</si>
  <si>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</si>
  <si>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</si>
  <si>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</si>
  <si>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</si>
  <si>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</si>
  <si>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</si>
  <si>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</si>
  <si>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</si>
  <si>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</si>
  <si>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</si>
  <si>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</si>
  <si>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</si>
  <si>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</si>
  <si>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</si>
  <si>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</si>
  <si>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</si>
  <si>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</si>
  <si>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</si>
  <si>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</si>
  <si>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</si>
  <si>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</si>
  <si>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</si>
  <si>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</si>
  <si>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</si>
  <si>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</si>
  <si>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</si>
  <si>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</si>
  <si>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</si>
  <si>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</si>
  <si>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</si>
  <si>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</si>
  <si>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</si>
  <si>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</si>
  <si>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</si>
  <si>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</si>
  <si>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</si>
  <si>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</si>
  <si>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</si>
  <si>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</si>
  <si>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</si>
  <si>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</si>
  <si>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2023</t>
  </si>
  <si>
    <t>Insumos transportados por PEMEX  Exploración y Producción al área de Plataformas por el Puerto de Dos Bocas 2023</t>
  </si>
  <si>
    <t>Movimiento mensual de carga Cabotaje en Terminal de Abastecimiento 2023</t>
  </si>
  <si>
    <t>Movimiento mensual de carga de Altura en la Terminal de Usos Multiples  2023</t>
  </si>
  <si>
    <t>Movimiento mensual de carga Cabotaje en Terminal de Usos Múltiples 2023</t>
  </si>
  <si>
    <t>Embarque y desembarque de pasajeros en la Terminal de Usos Múltiples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</si>
</sst>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164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6" fillId="0" borderId="0"/>
    <xf numFmtId="0" fontId="11" fillId="0" borderId="0"/>
    <xf numFmtId="0" fontId="17" fillId="0" borderId="0"/>
    <xf numFmtId="9" fontId="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9" fontId="20" fillId="0" borderId="0" xfId="13" applyFont="1"/>
    <xf numFmtId="4" fontId="20" fillId="0" borderId="0" xfId="11" applyNumberFormat="1" applyFont="1"/>
    <xf numFmtId="0" fontId="13" fillId="0" borderId="0" xfId="11" applyFont="1"/>
    <xf numFmtId="0" fontId="20" fillId="0" borderId="0" xfId="11" applyFont="1"/>
    <xf numFmtId="0" fontId="20" fillId="0" borderId="0" xfId="11" applyFont="1" applyFill="1"/>
    <xf numFmtId="3" fontId="20" fillId="0" borderId="0" xfId="11" applyNumberFormat="1" applyFont="1" applyFill="1" applyBorder="1"/>
    <xf numFmtId="3" fontId="21" fillId="0" borderId="0" xfId="11" applyNumberFormat="1" applyFont="1" applyFill="1" applyBorder="1"/>
    <xf numFmtId="4" fontId="14" fillId="0" borderId="0" xfId="11" applyNumberFormat="1" applyFont="1"/>
    <xf numFmtId="0" fontId="14" fillId="0" borderId="0" xfId="11" applyFont="1"/>
    <xf numFmtId="167" fontId="20" fillId="0" borderId="0" xfId="11" applyNumberFormat="1" applyFont="1"/>
    <xf numFmtId="165" fontId="20" fillId="0" borderId="0" xfId="11" applyNumberFormat="1" applyFont="1" applyFill="1"/>
    <xf numFmtId="0" fontId="19" fillId="0" borderId="0" xfId="11" applyFont="1"/>
    <xf numFmtId="0" fontId="18" fillId="0" borderId="0" xfId="11" applyFont="1"/>
    <xf numFmtId="0" fontId="13" fillId="0" borderId="0" xfId="11" applyFont="1" applyAlignment="1"/>
    <xf numFmtId="4" fontId="18" fillId="0" borderId="0" xfId="11" applyNumberFormat="1" applyFont="1"/>
    <xf numFmtId="0" fontId="24" fillId="0" borderId="0" xfId="11" applyFont="1"/>
    <xf numFmtId="4" fontId="23" fillId="0" borderId="0" xfId="11" applyNumberFormat="1" applyFont="1"/>
    <xf numFmtId="0" fontId="23" fillId="0" borderId="0" xfId="11" applyFont="1"/>
    <xf numFmtId="4" fontId="23" fillId="0" borderId="0" xfId="11" applyNumberFormat="1" applyFont="1" applyAlignment="1">
      <alignment horizontal="right"/>
    </xf>
    <xf numFmtId="0" fontId="23" fillId="0" borderId="0" xfId="11" applyFont="1" applyFill="1"/>
    <xf numFmtId="3" fontId="23" fillId="0" borderId="0" xfId="11" applyNumberFormat="1" applyFont="1"/>
    <xf numFmtId="0" fontId="22" fillId="0" borderId="0" xfId="11" applyFont="1"/>
    <xf numFmtId="0" fontId="26" fillId="0" borderId="0" xfId="11" applyFont="1"/>
    <xf numFmtId="0" fontId="28" fillId="0" borderId="6" xfId="11" applyFont="1" applyFill="1" applyBorder="1"/>
    <xf numFmtId="0" fontId="28" fillId="0" borderId="4" xfId="11" applyFont="1" applyBorder="1"/>
    <xf numFmtId="4" fontId="26" fillId="0" borderId="7" xfId="11" applyNumberFormat="1" applyFont="1" applyFill="1" applyBorder="1"/>
    <xf numFmtId="4" fontId="25" fillId="2" borderId="13" xfId="11" applyNumberFormat="1" applyFont="1" applyFill="1" applyBorder="1"/>
    <xf numFmtId="0" fontId="28" fillId="0" borderId="6" xfId="11" applyFont="1" applyBorder="1"/>
    <xf numFmtId="0" fontId="25" fillId="2" borderId="8" xfId="11" applyFont="1" applyFill="1" applyBorder="1"/>
    <xf numFmtId="4" fontId="25" fillId="2" borderId="10" xfId="11" applyNumberFormat="1" applyFont="1" applyFill="1" applyBorder="1"/>
    <xf numFmtId="4" fontId="28" fillId="0" borderId="0" xfId="11" applyNumberFormat="1" applyFont="1"/>
    <xf numFmtId="0" fontId="28" fillId="0" borderId="0" xfId="11" applyFont="1"/>
    <xf numFmtId="4" fontId="26" fillId="0" borderId="0" xfId="11" applyNumberFormat="1" applyFont="1"/>
    <xf numFmtId="4" fontId="26" fillId="0" borderId="0" xfId="11" applyNumberFormat="1" applyFont="1" applyAlignment="1">
      <alignment horizontal="right"/>
    </xf>
    <xf numFmtId="0" fontId="28" fillId="0" borderId="6" xfId="11" applyFont="1" applyFill="1" applyBorder="1" applyAlignment="1">
      <alignment horizontal="justify" vertical="top" wrapText="1"/>
    </xf>
    <xf numFmtId="3" fontId="26" fillId="0" borderId="7" xfId="11" applyNumberFormat="1" applyFont="1" applyFill="1" applyBorder="1"/>
    <xf numFmtId="4" fontId="30" fillId="2" borderId="12" xfId="11" applyNumberFormat="1" applyFont="1" applyFill="1" applyBorder="1"/>
    <xf numFmtId="0" fontId="28" fillId="0" borderId="6" xfId="11" applyFont="1" applyFill="1" applyBorder="1" applyAlignment="1">
      <alignment wrapText="1"/>
    </xf>
    <xf numFmtId="0" fontId="30" fillId="2" borderId="8" xfId="11" applyFont="1" applyFill="1" applyBorder="1"/>
    <xf numFmtId="0" fontId="31" fillId="0" borderId="0" xfId="11" applyFont="1"/>
    <xf numFmtId="0" fontId="28" fillId="0" borderId="6" xfId="11" applyFont="1" applyFill="1" applyBorder="1" applyAlignment="1">
      <alignment horizontal="left" vertical="center" wrapText="1"/>
    </xf>
    <xf numFmtId="4" fontId="28" fillId="0" borderId="7" xfId="11" applyNumberFormat="1" applyFont="1" applyFill="1" applyBorder="1" applyAlignment="1">
      <alignment horizontal="right"/>
    </xf>
    <xf numFmtId="4" fontId="30" fillId="2" borderId="12" xfId="11" applyNumberFormat="1" applyFont="1" applyFill="1" applyBorder="1" applyAlignment="1">
      <alignment horizontal="right"/>
    </xf>
    <xf numFmtId="4" fontId="30" fillId="2" borderId="10" xfId="11" applyNumberFormat="1" applyFont="1" applyFill="1" applyBorder="1" applyAlignment="1">
      <alignment horizontal="right"/>
    </xf>
    <xf numFmtId="4" fontId="28" fillId="0" borderId="7" xfId="11" applyNumberFormat="1" applyFont="1" applyFill="1" applyBorder="1" applyAlignment="1">
      <alignment horizontal="right" wrapText="1"/>
    </xf>
    <xf numFmtId="4" fontId="30" fillId="2" borderId="7" xfId="11" applyNumberFormat="1" applyFont="1" applyFill="1" applyBorder="1" applyAlignment="1">
      <alignment horizontal="right"/>
    </xf>
    <xf numFmtId="0" fontId="28" fillId="0" borderId="6" xfId="11" applyFont="1" applyFill="1" applyBorder="1" applyAlignment="1">
      <alignment horizontal="left" vertical="center"/>
    </xf>
    <xf numFmtId="0" fontId="28" fillId="0" borderId="7" xfId="11" applyFont="1" applyFill="1" applyBorder="1"/>
    <xf numFmtId="4" fontId="28" fillId="0" borderId="5" xfId="11" applyNumberFormat="1" applyFont="1" applyFill="1" applyBorder="1" applyAlignment="1">
      <alignment horizontal="right"/>
    </xf>
    <xf numFmtId="0" fontId="28" fillId="0" borderId="7" xfId="11" applyFont="1" applyFill="1" applyBorder="1" applyAlignment="1">
      <alignment wrapText="1"/>
    </xf>
    <xf numFmtId="0" fontId="28" fillId="0" borderId="4" xfId="11" applyFont="1" applyFill="1" applyBorder="1"/>
    <xf numFmtId="0" fontId="30" fillId="0" borderId="6" xfId="11" applyFont="1" applyFill="1" applyBorder="1"/>
    <xf numFmtId="4" fontId="30" fillId="0" borderId="7" xfId="11" applyNumberFormat="1" applyFont="1" applyFill="1" applyBorder="1" applyAlignment="1">
      <alignment horizontal="right"/>
    </xf>
    <xf numFmtId="0" fontId="28" fillId="0" borderId="16" xfId="11" applyFont="1" applyFill="1" applyBorder="1"/>
    <xf numFmtId="0" fontId="30" fillId="0" borderId="0" xfId="11" applyFont="1"/>
    <xf numFmtId="4" fontId="28" fillId="0" borderId="5" xfId="11" applyNumberFormat="1" applyFont="1" applyFill="1" applyBorder="1" applyAlignment="1">
      <alignment horizontal="right" vertical="center"/>
    </xf>
    <xf numFmtId="0" fontId="28" fillId="0" borderId="11" xfId="11" applyFont="1" applyFill="1" applyBorder="1"/>
    <xf numFmtId="4" fontId="28" fillId="0" borderId="20" xfId="11" applyNumberFormat="1" applyFont="1" applyFill="1" applyBorder="1" applyAlignment="1">
      <alignment horizontal="right"/>
    </xf>
    <xf numFmtId="0" fontId="30" fillId="0" borderId="16" xfId="11" applyFont="1" applyFill="1" applyBorder="1"/>
    <xf numFmtId="4" fontId="30" fillId="0" borderId="5" xfId="11" applyNumberFormat="1" applyFont="1" applyFill="1" applyBorder="1" applyAlignment="1">
      <alignment horizontal="right"/>
    </xf>
    <xf numFmtId="4" fontId="28" fillId="0" borderId="9" xfId="11" applyNumberFormat="1" applyFont="1" applyFill="1" applyBorder="1" applyAlignment="1">
      <alignment horizontal="right"/>
    </xf>
    <xf numFmtId="4" fontId="28" fillId="0" borderId="22" xfId="11" applyNumberFormat="1" applyFont="1" applyFill="1" applyBorder="1" applyAlignment="1">
      <alignment horizontal="right"/>
    </xf>
    <xf numFmtId="3" fontId="30" fillId="2" borderId="10" xfId="11" applyNumberFormat="1" applyFont="1" applyFill="1" applyBorder="1" applyAlignment="1">
      <alignment horizontal="right"/>
    </xf>
    <xf numFmtId="4" fontId="30" fillId="2" borderId="21" xfId="11" applyNumberFormat="1" applyFont="1" applyFill="1" applyBorder="1" applyAlignment="1">
      <alignment horizontal="right"/>
    </xf>
    <xf numFmtId="166" fontId="28" fillId="0" borderId="0" xfId="11" applyNumberFormat="1" applyFont="1"/>
    <xf numFmtId="3" fontId="28" fillId="0" borderId="7" xfId="11" applyNumberFormat="1" applyFont="1" applyFill="1" applyBorder="1" applyAlignment="1">
      <alignment horizontal="right"/>
    </xf>
    <xf numFmtId="3" fontId="30" fillId="2" borderId="7" xfId="11" applyNumberFormat="1" applyFont="1" applyFill="1" applyBorder="1" applyAlignment="1">
      <alignment horizontal="right"/>
    </xf>
    <xf numFmtId="3" fontId="19" fillId="0" borderId="0" xfId="0" applyNumberFormat="1" applyFont="1"/>
    <xf numFmtId="4" fontId="32" fillId="0" borderId="0" xfId="0" applyNumberFormat="1" applyFont="1"/>
    <xf numFmtId="168" fontId="30" fillId="2" borderId="10" xfId="11" applyNumberFormat="1" applyFont="1" applyFill="1" applyBorder="1" applyAlignment="1">
      <alignment horizontal="right"/>
    </xf>
    <xf numFmtId="4" fontId="18" fillId="0" borderId="0" xfId="0" applyNumberFormat="1" applyFont="1"/>
    <xf numFmtId="3" fontId="20" fillId="0" borderId="0" xfId="11" applyNumberFormat="1" applyFont="1"/>
    <xf numFmtId="1" fontId="20" fillId="0" borderId="0" xfId="11" applyNumberFormat="1" applyFont="1"/>
    <xf numFmtId="1" fontId="20" fillId="0" borderId="0" xfId="13" applyNumberFormat="1" applyFont="1"/>
    <xf numFmtId="168" fontId="28" fillId="0" borderId="7" xfId="11" applyNumberFormat="1" applyFont="1" applyFill="1" applyBorder="1" applyAlignment="1">
      <alignment horizontal="right"/>
    </xf>
    <xf numFmtId="0" fontId="29" fillId="3" borderId="1" xfId="11" applyFont="1" applyFill="1" applyBorder="1"/>
    <xf numFmtId="0" fontId="29" fillId="3" borderId="2" xfId="11" applyFont="1" applyFill="1" applyBorder="1" applyAlignment="1">
      <alignment horizontal="center"/>
    </xf>
    <xf numFmtId="0" fontId="29" fillId="3" borderId="3" xfId="11" applyFont="1" applyFill="1" applyBorder="1" applyAlignment="1">
      <alignment horizontal="center"/>
    </xf>
    <xf numFmtId="0" fontId="29" fillId="3" borderId="14" xfId="11" applyFont="1" applyFill="1" applyBorder="1"/>
    <xf numFmtId="0" fontId="29" fillId="3" borderId="15" xfId="11" applyFont="1" applyFill="1" applyBorder="1" applyAlignment="1">
      <alignment horizontal="center"/>
    </xf>
    <xf numFmtId="0" fontId="29" fillId="3" borderId="13" xfId="11" applyFont="1" applyFill="1" applyBorder="1" applyAlignment="1">
      <alignment horizontal="center"/>
    </xf>
    <xf numFmtId="0" fontId="29" fillId="3" borderId="17" xfId="11" applyFont="1" applyFill="1" applyBorder="1"/>
    <xf numFmtId="0" fontId="29" fillId="3" borderId="18" xfId="11" applyFont="1" applyFill="1" applyBorder="1" applyAlignment="1">
      <alignment horizontal="center"/>
    </xf>
    <xf numFmtId="0" fontId="29" fillId="3" borderId="19" xfId="11" applyFont="1" applyFill="1" applyBorder="1" applyAlignment="1">
      <alignment horizontal="center"/>
    </xf>
    <xf numFmtId="4" fontId="33" fillId="0" borderId="0" xfId="11" applyNumberFormat="1" applyFont="1"/>
    <xf numFmtId="4" fontId="26" fillId="0" borderId="23" xfId="11" applyNumberFormat="1" applyFont="1" applyFill="1" applyBorder="1"/>
    <xf numFmtId="3" fontId="26" fillId="0" borderId="23" xfId="11" applyNumberFormat="1" applyFont="1" applyFill="1" applyBorder="1"/>
    <xf numFmtId="4" fontId="28" fillId="0" borderId="23" xfId="11" applyNumberFormat="1" applyFont="1" applyFill="1" applyBorder="1" applyAlignment="1">
      <alignment horizontal="right"/>
    </xf>
    <xf numFmtId="4" fontId="28" fillId="0" borderId="23" xfId="11" applyNumberFormat="1" applyFont="1" applyFill="1" applyBorder="1" applyAlignment="1">
      <alignment horizontal="right" wrapText="1"/>
    </xf>
    <xf numFmtId="3" fontId="28" fillId="0" borderId="23" xfId="11" applyNumberFormat="1" applyFont="1" applyFill="1" applyBorder="1" applyAlignment="1">
      <alignment horizontal="right"/>
    </xf>
    <xf numFmtId="4" fontId="26" fillId="0" borderId="24" xfId="11" applyNumberFormat="1" applyFont="1" applyFill="1" applyBorder="1"/>
    <xf numFmtId="4" fontId="28" fillId="0" borderId="24" xfId="11" applyNumberFormat="1" applyFont="1" applyFill="1" applyBorder="1" applyAlignment="1">
      <alignment horizontal="right"/>
    </xf>
    <xf numFmtId="4" fontId="28" fillId="0" borderId="24" xfId="11" applyNumberFormat="1" applyFont="1" applyFill="1" applyBorder="1" applyAlignment="1">
      <alignment horizontal="right" wrapText="1"/>
    </xf>
    <xf numFmtId="3" fontId="28" fillId="0" borderId="24" xfId="11" applyNumberFormat="1" applyFont="1" applyFill="1" applyBorder="1" applyAlignment="1">
      <alignment horizontal="right"/>
    </xf>
    <xf numFmtId="4" fontId="20" fillId="0" borderId="0" xfId="0" applyNumberFormat="1" applyFont="1"/>
    <xf numFmtId="4" fontId="20" fillId="0" borderId="0" xfId="0" applyNumberFormat="1" applyFont="1" applyAlignment="1">
      <alignment horizontal="right"/>
    </xf>
    <xf numFmtId="168" fontId="28" fillId="0" borderId="24" xfId="11" applyNumberFormat="1" applyFont="1" applyFill="1" applyBorder="1" applyAlignment="1">
      <alignment horizontal="right"/>
    </xf>
    <xf numFmtId="4" fontId="30" fillId="2" borderId="7" xfId="11" applyNumberFormat="1" applyFont="1" applyFill="1" applyBorder="1" applyAlignment="1">
      <alignment horizontal="right" vertical="center"/>
    </xf>
    <xf numFmtId="168" fontId="28" fillId="0" borderId="25" xfId="11" applyNumberFormat="1" applyFont="1" applyFill="1" applyBorder="1" applyAlignment="1">
      <alignment horizontal="right"/>
    </xf>
    <xf numFmtId="4" fontId="28" fillId="0" borderId="25" xfId="11" applyNumberFormat="1" applyFont="1" applyFill="1" applyBorder="1" applyAlignment="1">
      <alignment horizontal="right" wrapText="1"/>
    </xf>
    <xf numFmtId="4" fontId="28" fillId="0" borderId="25" xfId="11" applyNumberFormat="1" applyFont="1" applyFill="1" applyBorder="1" applyAlignment="1">
      <alignment horizontal="right"/>
    </xf>
    <xf numFmtId="3" fontId="28" fillId="0" borderId="25" xfId="11" applyNumberFormat="1" applyFont="1" applyFill="1" applyBorder="1" applyAlignment="1">
      <alignment horizontal="right"/>
    </xf>
    <xf numFmtId="4" fontId="26" fillId="0" borderId="26" xfId="11" applyNumberFormat="1" applyFont="1" applyFill="1" applyBorder="1"/>
    <xf numFmtId="3" fontId="26" fillId="0" borderId="26" xfId="11" applyNumberFormat="1" applyFont="1" applyFill="1" applyBorder="1"/>
    <xf numFmtId="168" fontId="28" fillId="0" borderId="26" xfId="11" applyNumberFormat="1" applyFont="1" applyFill="1" applyBorder="1" applyAlignment="1">
      <alignment horizontal="right"/>
    </xf>
    <xf numFmtId="4" fontId="28" fillId="0" borderId="26" xfId="11" applyNumberFormat="1" applyFont="1" applyFill="1" applyBorder="1" applyAlignment="1">
      <alignment horizontal="right" wrapText="1"/>
    </xf>
    <xf numFmtId="4" fontId="28" fillId="0" borderId="26" xfId="11" applyNumberFormat="1" applyFont="1" applyFill="1" applyBorder="1" applyAlignment="1">
      <alignment horizontal="right"/>
    </xf>
    <xf numFmtId="3" fontId="28" fillId="4" borderId="26" xfId="11" applyNumberFormat="1" applyFont="1" applyFill="1" applyBorder="1" applyAlignment="1">
      <alignment horizontal="right"/>
    </xf>
    <xf numFmtId="3" fontId="28" fillId="0" borderId="26" xfId="11" applyNumberFormat="1" applyFont="1" applyFill="1" applyBorder="1" applyAlignment="1">
      <alignment horizontal="right"/>
    </xf>
    <xf numFmtId="4" fontId="26" fillId="0" borderId="27" xfId="11" applyNumberFormat="1" applyFont="1" applyFill="1" applyBorder="1"/>
    <xf numFmtId="0" fontId="27" fillId="0" borderId="0" xfId="11" applyFont="1" applyAlignment="1">
      <alignment horizontal="center" vertical="center" wrapText="1"/>
    </xf>
    <xf numFmtId="0" fontId="27" fillId="0" borderId="0" xfId="11" applyFont="1" applyAlignment="1">
      <alignment horizontal="center" wrapText="1"/>
    </xf>
  </cellXfs>
  <cellStyles count="35">
    <cellStyle name="Euro" xfId="1"/>
    <cellStyle name="Millares 10" xfId="28"/>
    <cellStyle name="Millares 11" xfId="30"/>
    <cellStyle name="Millares 12" xfId="32"/>
    <cellStyle name="Millares 13" xfId="34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15</xdr:row>
      <xdr:rowOff>16566</xdr:rowOff>
    </xdr:from>
    <xdr:to>
      <xdr:col>2</xdr:col>
      <xdr:colOff>213134</xdr:colOff>
      <xdr:row>16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180000</xdr:colOff>
      <xdr:row>15</xdr:row>
      <xdr:rowOff>180000</xdr:rowOff>
    </xdr:to>
    <xdr:sp macro="" textlink="">
      <xdr:nvSpPr>
        <xdr:cNvPr id="4" name="CuadroTexto 3"/>
        <xdr:cNvSpPr txBox="1"/>
      </xdr:nvSpPr>
      <xdr:spPr>
        <a:xfrm>
          <a:off x="258417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180000</xdr:colOff>
      <xdr:row>15</xdr:row>
      <xdr:rowOff>180000</xdr:rowOff>
    </xdr:to>
    <xdr:sp macro="" textlink="">
      <xdr:nvSpPr>
        <xdr:cNvPr id="5" name="CuadroTexto 4"/>
        <xdr:cNvSpPr txBox="1"/>
      </xdr:nvSpPr>
      <xdr:spPr>
        <a:xfrm>
          <a:off x="339587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180000</xdr:colOff>
      <xdr:row>15</xdr:row>
      <xdr:rowOff>180000</xdr:rowOff>
    </xdr:to>
    <xdr:sp macro="" textlink="">
      <xdr:nvSpPr>
        <xdr:cNvPr id="6" name="CuadroTexto 5"/>
        <xdr:cNvSpPr txBox="1"/>
      </xdr:nvSpPr>
      <xdr:spPr>
        <a:xfrm>
          <a:off x="415787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180000</xdr:colOff>
      <xdr:row>15</xdr:row>
      <xdr:rowOff>180000</xdr:rowOff>
    </xdr:to>
    <xdr:sp macro="" textlink="">
      <xdr:nvSpPr>
        <xdr:cNvPr id="7" name="CuadroTexto 6"/>
        <xdr:cNvSpPr txBox="1"/>
      </xdr:nvSpPr>
      <xdr:spPr>
        <a:xfrm>
          <a:off x="4895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180000</xdr:colOff>
      <xdr:row>15</xdr:row>
      <xdr:rowOff>180000</xdr:rowOff>
    </xdr:to>
    <xdr:sp macro="" textlink="">
      <xdr:nvSpPr>
        <xdr:cNvPr id="8" name="CuadroTexto 7"/>
        <xdr:cNvSpPr txBox="1"/>
      </xdr:nvSpPr>
      <xdr:spPr>
        <a:xfrm>
          <a:off x="564873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180000</xdr:colOff>
      <xdr:row>15</xdr:row>
      <xdr:rowOff>180000</xdr:rowOff>
    </xdr:to>
    <xdr:sp macro="" textlink="">
      <xdr:nvSpPr>
        <xdr:cNvPr id="9" name="CuadroTexto 8"/>
        <xdr:cNvSpPr txBox="1"/>
      </xdr:nvSpPr>
      <xdr:spPr>
        <a:xfrm>
          <a:off x="641073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49698</xdr:colOff>
      <xdr:row>15</xdr:row>
      <xdr:rowOff>0</xdr:rowOff>
    </xdr:from>
    <xdr:to>
      <xdr:col>9</xdr:col>
      <xdr:colOff>229698</xdr:colOff>
      <xdr:row>15</xdr:row>
      <xdr:rowOff>180000</xdr:rowOff>
    </xdr:to>
    <xdr:sp macro="" textlink="">
      <xdr:nvSpPr>
        <xdr:cNvPr id="10" name="CuadroTexto 9"/>
        <xdr:cNvSpPr txBox="1"/>
      </xdr:nvSpPr>
      <xdr:spPr>
        <a:xfrm>
          <a:off x="723072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33132</xdr:colOff>
      <xdr:row>15</xdr:row>
      <xdr:rowOff>0</xdr:rowOff>
    </xdr:from>
    <xdr:to>
      <xdr:col>10</xdr:col>
      <xdr:colOff>213132</xdr:colOff>
      <xdr:row>15</xdr:row>
      <xdr:rowOff>180000</xdr:rowOff>
    </xdr:to>
    <xdr:sp macro="" textlink="">
      <xdr:nvSpPr>
        <xdr:cNvPr id="11" name="CuadroTexto 10"/>
        <xdr:cNvSpPr txBox="1"/>
      </xdr:nvSpPr>
      <xdr:spPr>
        <a:xfrm>
          <a:off x="7976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11</xdr:col>
      <xdr:colOff>33132</xdr:colOff>
      <xdr:row>15</xdr:row>
      <xdr:rowOff>0</xdr:rowOff>
    </xdr:from>
    <xdr:to>
      <xdr:col>11</xdr:col>
      <xdr:colOff>213132</xdr:colOff>
      <xdr:row>15</xdr:row>
      <xdr:rowOff>180000</xdr:rowOff>
    </xdr:to>
    <xdr:sp macro="" textlink="">
      <xdr:nvSpPr>
        <xdr:cNvPr id="12" name="CuadroTexto 11"/>
        <xdr:cNvSpPr txBox="1"/>
      </xdr:nvSpPr>
      <xdr:spPr>
        <a:xfrm>
          <a:off x="8738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94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N18" sqref="N18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3" style="13" bestFit="1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112" t="s">
        <v>51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76" t="s">
        <v>14</v>
      </c>
      <c r="C3" s="77" t="s">
        <v>1</v>
      </c>
      <c r="D3" s="77" t="s">
        <v>2</v>
      </c>
      <c r="E3" s="77" t="s">
        <v>3</v>
      </c>
      <c r="F3" s="77" t="s">
        <v>4</v>
      </c>
      <c r="G3" s="77" t="s">
        <v>5</v>
      </c>
      <c r="H3" s="77" t="s">
        <v>6</v>
      </c>
      <c r="I3" s="77" t="s">
        <v>7</v>
      </c>
      <c r="J3" s="77" t="s">
        <v>8</v>
      </c>
      <c r="K3" s="77" t="s">
        <v>9</v>
      </c>
      <c r="L3" s="77" t="s">
        <v>10</v>
      </c>
      <c r="M3" s="77" t="s">
        <v>11</v>
      </c>
      <c r="N3" s="77" t="s">
        <v>12</v>
      </c>
      <c r="O3" s="78" t="s">
        <v>13</v>
      </c>
      <c r="P3" s="5"/>
    </row>
    <row r="4" spans="2:43" s="4" customFormat="1" ht="14.25" thickBot="1" x14ac:dyDescent="0.3">
      <c r="B4" s="25" t="s">
        <v>15</v>
      </c>
      <c r="C4" s="26">
        <v>1060252</v>
      </c>
      <c r="D4" s="26">
        <v>870869</v>
      </c>
      <c r="E4" s="26">
        <v>971809</v>
      </c>
      <c r="F4" s="86">
        <v>584926</v>
      </c>
      <c r="G4" s="91">
        <v>893708</v>
      </c>
      <c r="H4" s="91">
        <v>803218</v>
      </c>
      <c r="I4" s="91">
        <v>1223028</v>
      </c>
      <c r="J4" s="91">
        <v>1196700</v>
      </c>
      <c r="K4" s="103">
        <v>1404145</v>
      </c>
      <c r="L4" s="110">
        <v>1243104</v>
      </c>
      <c r="M4" s="26"/>
      <c r="N4" s="26"/>
      <c r="O4" s="27">
        <f>SUM(C4:N4)</f>
        <v>10251759</v>
      </c>
      <c r="P4" s="6"/>
      <c r="Q4" s="2"/>
    </row>
    <row r="5" spans="2:43" s="4" customFormat="1" ht="14.25" thickBot="1" x14ac:dyDescent="0.3">
      <c r="B5" s="24" t="s">
        <v>16</v>
      </c>
      <c r="C5" s="26">
        <v>0</v>
      </c>
      <c r="D5" s="26">
        <v>0</v>
      </c>
      <c r="E5" s="26">
        <v>0</v>
      </c>
      <c r="F5" s="91">
        <f>158028+45376</f>
        <v>203404</v>
      </c>
      <c r="G5" s="91">
        <f>78391+40950</f>
        <v>119341</v>
      </c>
      <c r="H5" s="91">
        <v>879967</v>
      </c>
      <c r="I5" s="91">
        <v>839917</v>
      </c>
      <c r="J5" s="91">
        <v>358789</v>
      </c>
      <c r="K5" s="103">
        <v>467626</v>
      </c>
      <c r="L5" s="110">
        <v>320677</v>
      </c>
      <c r="M5" s="26"/>
      <c r="N5" s="26"/>
      <c r="O5" s="27">
        <f>SUM(C5:N5)</f>
        <v>3189721</v>
      </c>
      <c r="P5" s="6"/>
      <c r="Q5" s="2"/>
    </row>
    <row r="6" spans="2:43" s="4" customFormat="1" ht="13.5" x14ac:dyDescent="0.25">
      <c r="B6" s="28" t="s">
        <v>17</v>
      </c>
      <c r="C6" s="26">
        <v>0</v>
      </c>
      <c r="D6" s="26">
        <v>0</v>
      </c>
      <c r="E6" s="26">
        <v>0</v>
      </c>
      <c r="F6" s="86">
        <v>0</v>
      </c>
      <c r="G6" s="91">
        <v>0</v>
      </c>
      <c r="H6" s="91">
        <v>0</v>
      </c>
      <c r="I6" s="91">
        <v>0</v>
      </c>
      <c r="J6" s="91">
        <v>474035</v>
      </c>
      <c r="K6" s="103">
        <v>0</v>
      </c>
      <c r="L6" s="110">
        <v>158817</v>
      </c>
      <c r="M6" s="26"/>
      <c r="N6" s="26"/>
      <c r="O6" s="27">
        <f>SUM(C6:N6)</f>
        <v>632852</v>
      </c>
      <c r="P6" s="7"/>
      <c r="Q6" s="8"/>
    </row>
    <row r="7" spans="2:43" s="9" customFormat="1" ht="13.5" thickBot="1" x14ac:dyDescent="0.3">
      <c r="B7" s="29" t="s">
        <v>13</v>
      </c>
      <c r="C7" s="30">
        <f t="shared" ref="C7:N7" si="0">SUM(C4:C6)</f>
        <v>1060252</v>
      </c>
      <c r="D7" s="30">
        <f t="shared" si="0"/>
        <v>870869</v>
      </c>
      <c r="E7" s="30">
        <f t="shared" si="0"/>
        <v>971809</v>
      </c>
      <c r="F7" s="30">
        <f t="shared" si="0"/>
        <v>788330</v>
      </c>
      <c r="G7" s="30">
        <f>SUM(G4:G6)</f>
        <v>1013049</v>
      </c>
      <c r="H7" s="30">
        <f t="shared" si="0"/>
        <v>1683185</v>
      </c>
      <c r="I7" s="30">
        <f>SUM(I4:I6)</f>
        <v>2062945</v>
      </c>
      <c r="J7" s="30">
        <f t="shared" si="0"/>
        <v>2029524</v>
      </c>
      <c r="K7" s="30">
        <f t="shared" si="0"/>
        <v>1871771</v>
      </c>
      <c r="L7" s="30">
        <f t="shared" si="0"/>
        <v>1722598</v>
      </c>
      <c r="M7" s="30">
        <f t="shared" si="0"/>
        <v>0</v>
      </c>
      <c r="N7" s="30">
        <f t="shared" si="0"/>
        <v>0</v>
      </c>
      <c r="O7" s="30">
        <f>SUM(C7:N7)</f>
        <v>14074332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33"/>
      <c r="E8" s="33"/>
      <c r="F8" s="95">
        <f t="shared" ref="F8:L8" si="1">F7-F9</f>
        <v>742954</v>
      </c>
      <c r="G8" s="95">
        <f t="shared" si="1"/>
        <v>972099</v>
      </c>
      <c r="H8" s="95">
        <f t="shared" si="1"/>
        <v>1607249</v>
      </c>
      <c r="I8" s="95">
        <f t="shared" si="1"/>
        <v>2022180</v>
      </c>
      <c r="J8" s="95">
        <f t="shared" si="1"/>
        <v>1987458</v>
      </c>
      <c r="K8" s="95">
        <f t="shared" si="1"/>
        <v>1822700</v>
      </c>
      <c r="L8" s="95">
        <f t="shared" si="1"/>
        <v>1685866</v>
      </c>
      <c r="M8" s="33"/>
      <c r="N8" s="33"/>
      <c r="O8" s="23"/>
      <c r="Q8" s="2"/>
    </row>
    <row r="9" spans="2:43" s="4" customFormat="1" ht="13.5" x14ac:dyDescent="0.25">
      <c r="B9" s="16" t="s">
        <v>19</v>
      </c>
      <c r="C9" s="19"/>
      <c r="D9" s="34"/>
      <c r="E9" s="34"/>
      <c r="F9" s="96">
        <f>45376</f>
        <v>45376</v>
      </c>
      <c r="G9" s="96">
        <v>40950</v>
      </c>
      <c r="H9" s="96">
        <v>75936</v>
      </c>
      <c r="I9" s="96">
        <v>40765</v>
      </c>
      <c r="J9" s="96">
        <v>42066</v>
      </c>
      <c r="K9" s="96">
        <v>49071</v>
      </c>
      <c r="L9" s="96">
        <v>36732</v>
      </c>
      <c r="M9" s="34"/>
      <c r="N9" s="34"/>
      <c r="O9" s="33">
        <f>O7-F9-G9-H9-I9-J9-K9-L9</f>
        <v>13743436</v>
      </c>
      <c r="P9" s="2"/>
      <c r="Q9" s="10"/>
    </row>
    <row r="10" spans="2:43" s="4" customFormat="1" ht="15" x14ac:dyDescent="0.2">
      <c r="B10" s="111" t="s">
        <v>52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2:43" s="4" customFormat="1" ht="4.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79" t="s">
        <v>14</v>
      </c>
      <c r="C12" s="80" t="s">
        <v>1</v>
      </c>
      <c r="D12" s="80" t="s">
        <v>2</v>
      </c>
      <c r="E12" s="80" t="s">
        <v>3</v>
      </c>
      <c r="F12" s="80" t="s">
        <v>4</v>
      </c>
      <c r="G12" s="80" t="s">
        <v>5</v>
      </c>
      <c r="H12" s="80" t="s">
        <v>6</v>
      </c>
      <c r="I12" s="80" t="s">
        <v>7</v>
      </c>
      <c r="J12" s="80" t="s">
        <v>8</v>
      </c>
      <c r="K12" s="80" t="s">
        <v>9</v>
      </c>
      <c r="L12" s="80" t="s">
        <v>10</v>
      </c>
      <c r="M12" s="80" t="s">
        <v>11</v>
      </c>
      <c r="N12" s="80" t="s">
        <v>12</v>
      </c>
      <c r="O12" s="81" t="s">
        <v>13</v>
      </c>
      <c r="P12" s="5"/>
    </row>
    <row r="13" spans="2:43" s="4" customFormat="1" ht="40.5" customHeight="1" x14ac:dyDescent="0.25">
      <c r="B13" s="35" t="s">
        <v>20</v>
      </c>
      <c r="C13" s="36">
        <v>165000</v>
      </c>
      <c r="D13" s="36">
        <v>165000</v>
      </c>
      <c r="E13" s="36">
        <v>165000</v>
      </c>
      <c r="F13" s="87">
        <v>165000</v>
      </c>
      <c r="G13" s="87">
        <v>165000</v>
      </c>
      <c r="H13" s="87">
        <v>165000</v>
      </c>
      <c r="I13" s="87">
        <v>165000</v>
      </c>
      <c r="J13" s="87">
        <v>165000</v>
      </c>
      <c r="K13" s="87">
        <v>165000</v>
      </c>
      <c r="L13" s="104">
        <v>165000</v>
      </c>
      <c r="M13" s="36"/>
      <c r="N13" s="36"/>
      <c r="O13" s="37">
        <f>SUM(C13:N13)</f>
        <v>1650000</v>
      </c>
      <c r="P13" s="11"/>
    </row>
    <row r="14" spans="2:43" s="4" customFormat="1" ht="40.5" customHeight="1" x14ac:dyDescent="0.25">
      <c r="B14" s="35" t="s">
        <v>21</v>
      </c>
      <c r="C14" s="36">
        <v>20000</v>
      </c>
      <c r="D14" s="36">
        <v>20000</v>
      </c>
      <c r="E14" s="36">
        <v>20000</v>
      </c>
      <c r="F14" s="87">
        <v>20000</v>
      </c>
      <c r="G14" s="87">
        <v>20000</v>
      </c>
      <c r="H14" s="87">
        <v>20000</v>
      </c>
      <c r="I14" s="87">
        <v>20000</v>
      </c>
      <c r="J14" s="87">
        <v>20000</v>
      </c>
      <c r="K14" s="87">
        <v>20000</v>
      </c>
      <c r="L14" s="104">
        <v>20000</v>
      </c>
      <c r="M14" s="36"/>
      <c r="N14" s="36"/>
      <c r="O14" s="37">
        <f>SUM(C14:N14)</f>
        <v>200000</v>
      </c>
      <c r="P14" s="11"/>
    </row>
    <row r="15" spans="2:43" s="4" customFormat="1" ht="40.5" x14ac:dyDescent="0.25">
      <c r="B15" s="38" t="s">
        <v>22</v>
      </c>
      <c r="C15" s="36">
        <v>1000</v>
      </c>
      <c r="D15" s="36">
        <v>1000</v>
      </c>
      <c r="E15" s="36">
        <v>1000</v>
      </c>
      <c r="F15" s="87">
        <v>1000</v>
      </c>
      <c r="G15" s="87">
        <v>1000</v>
      </c>
      <c r="H15" s="87">
        <v>1000</v>
      </c>
      <c r="I15" s="87">
        <v>1000</v>
      </c>
      <c r="J15" s="87">
        <v>1000</v>
      </c>
      <c r="K15" s="87">
        <v>1000</v>
      </c>
      <c r="L15" s="104">
        <v>1000</v>
      </c>
      <c r="M15" s="36"/>
      <c r="N15" s="36"/>
      <c r="O15" s="37">
        <f>SUM(C15:N15)</f>
        <v>10000</v>
      </c>
      <c r="P15" s="11"/>
    </row>
    <row r="16" spans="2:43" s="4" customFormat="1" ht="14.25" thickBot="1" x14ac:dyDescent="0.3">
      <c r="B16" s="39" t="s">
        <v>13</v>
      </c>
      <c r="C16" s="30">
        <f t="shared" ref="C16:N16" si="2">SUM(C13:C15)</f>
        <v>186000</v>
      </c>
      <c r="D16" s="30">
        <f t="shared" si="2"/>
        <v>186000</v>
      </c>
      <c r="E16" s="30">
        <f>SUM(E13:E15)</f>
        <v>186000</v>
      </c>
      <c r="F16" s="30">
        <f t="shared" si="2"/>
        <v>186000</v>
      </c>
      <c r="G16" s="30">
        <f t="shared" si="2"/>
        <v>186000</v>
      </c>
      <c r="H16" s="30">
        <f>SUM(H13:H15)</f>
        <v>186000</v>
      </c>
      <c r="I16" s="30">
        <f t="shared" si="2"/>
        <v>186000</v>
      </c>
      <c r="J16" s="30">
        <f t="shared" si="2"/>
        <v>186000</v>
      </c>
      <c r="K16" s="30">
        <f t="shared" si="2"/>
        <v>186000</v>
      </c>
      <c r="L16" s="30">
        <f t="shared" si="2"/>
        <v>186000</v>
      </c>
      <c r="M16" s="30">
        <f t="shared" si="2"/>
        <v>0</v>
      </c>
      <c r="N16" s="30">
        <f t="shared" si="2"/>
        <v>0</v>
      </c>
      <c r="O16" s="37">
        <f>SUM(C16:N16)</f>
        <v>1860000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0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8"/>
    </row>
    <row r="18" spans="2:17" s="12" customFormat="1" ht="13.5" x14ac:dyDescent="0.25">
      <c r="B18" s="40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0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111" t="s">
        <v>53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82" t="s">
        <v>25</v>
      </c>
      <c r="C23" s="83" t="s">
        <v>1</v>
      </c>
      <c r="D23" s="83" t="s">
        <v>2</v>
      </c>
      <c r="E23" s="83" t="s">
        <v>3</v>
      </c>
      <c r="F23" s="83" t="s">
        <v>4</v>
      </c>
      <c r="G23" s="83" t="s">
        <v>5</v>
      </c>
      <c r="H23" s="83" t="s">
        <v>6</v>
      </c>
      <c r="I23" s="83" t="s">
        <v>7</v>
      </c>
      <c r="J23" s="83" t="s">
        <v>8</v>
      </c>
      <c r="K23" s="83" t="s">
        <v>9</v>
      </c>
      <c r="L23" s="83" t="s">
        <v>10</v>
      </c>
      <c r="M23" s="83" t="s">
        <v>11</v>
      </c>
      <c r="N23" s="83" t="s">
        <v>12</v>
      </c>
      <c r="O23" s="84" t="s">
        <v>13</v>
      </c>
      <c r="Q23" s="2"/>
    </row>
    <row r="24" spans="2:17" ht="13.5" x14ac:dyDescent="0.25">
      <c r="B24" s="41" t="s">
        <v>26</v>
      </c>
      <c r="C24" s="42">
        <v>18643</v>
      </c>
      <c r="D24" s="75">
        <v>18781</v>
      </c>
      <c r="E24" s="42">
        <v>0</v>
      </c>
      <c r="F24" s="88">
        <v>18497</v>
      </c>
      <c r="G24" s="92">
        <v>41039</v>
      </c>
      <c r="H24" s="92">
        <v>24696</v>
      </c>
      <c r="I24" s="97">
        <v>33176</v>
      </c>
      <c r="J24" s="97">
        <v>30821</v>
      </c>
      <c r="K24" s="99">
        <v>30819</v>
      </c>
      <c r="L24" s="105">
        <v>24106</v>
      </c>
      <c r="M24" s="75"/>
      <c r="N24" s="42"/>
      <c r="O24" s="43">
        <f>SUM(C24:N24)</f>
        <v>240578</v>
      </c>
      <c r="P24" s="8"/>
      <c r="Q24" s="2"/>
    </row>
    <row r="25" spans="2:17" ht="14.25" thickBot="1" x14ac:dyDescent="0.3">
      <c r="B25" s="39" t="s">
        <v>13</v>
      </c>
      <c r="C25" s="44">
        <f t="shared" ref="C25:N25" si="3">SUM(C24:C24)</f>
        <v>18643</v>
      </c>
      <c r="D25" s="44">
        <f t="shared" si="3"/>
        <v>18781</v>
      </c>
      <c r="E25" s="44">
        <f t="shared" si="3"/>
        <v>0</v>
      </c>
      <c r="F25" s="44">
        <f t="shared" si="3"/>
        <v>18497</v>
      </c>
      <c r="G25" s="44">
        <f t="shared" si="3"/>
        <v>41039</v>
      </c>
      <c r="H25" s="44">
        <f t="shared" si="3"/>
        <v>24696</v>
      </c>
      <c r="I25" s="44">
        <f t="shared" si="3"/>
        <v>33176</v>
      </c>
      <c r="J25" s="44">
        <f t="shared" si="3"/>
        <v>30821</v>
      </c>
      <c r="K25" s="44">
        <f t="shared" si="3"/>
        <v>30819</v>
      </c>
      <c r="L25" s="44">
        <f t="shared" si="3"/>
        <v>24106</v>
      </c>
      <c r="M25" s="44">
        <f t="shared" si="3"/>
        <v>0</v>
      </c>
      <c r="N25" s="44">
        <f t="shared" si="3"/>
        <v>0</v>
      </c>
      <c r="O25" s="43">
        <f>SUM(C25:N25)</f>
        <v>240578</v>
      </c>
    </row>
    <row r="26" spans="2:17" s="4" customFormat="1" ht="13.5" x14ac:dyDescent="0.25">
      <c r="B26" s="40" t="s">
        <v>19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7" s="4" customFormat="1" ht="13.5" x14ac:dyDescent="0.25">
      <c r="B27" s="40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7" s="4" customFormat="1" ht="15" x14ac:dyDescent="0.2">
      <c r="B28" s="111" t="s">
        <v>54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82" t="s">
        <v>25</v>
      </c>
      <c r="C30" s="83" t="s">
        <v>1</v>
      </c>
      <c r="D30" s="83" t="s">
        <v>2</v>
      </c>
      <c r="E30" s="83" t="s">
        <v>3</v>
      </c>
      <c r="F30" s="83" t="s">
        <v>4</v>
      </c>
      <c r="G30" s="83" t="s">
        <v>5</v>
      </c>
      <c r="H30" s="83" t="s">
        <v>6</v>
      </c>
      <c r="I30" s="83" t="s">
        <v>7</v>
      </c>
      <c r="J30" s="83" t="s">
        <v>8</v>
      </c>
      <c r="K30" s="83" t="s">
        <v>9</v>
      </c>
      <c r="L30" s="83" t="s">
        <v>10</v>
      </c>
      <c r="M30" s="83" t="s">
        <v>11</v>
      </c>
      <c r="N30" s="83" t="s">
        <v>12</v>
      </c>
      <c r="O30" s="84" t="s">
        <v>13</v>
      </c>
    </row>
    <row r="31" spans="2:17" s="5" customFormat="1" ht="14.25" customHeight="1" x14ac:dyDescent="0.25">
      <c r="B31" s="24" t="s">
        <v>27</v>
      </c>
      <c r="C31" s="45">
        <v>18126</v>
      </c>
      <c r="D31" s="45">
        <v>1414</v>
      </c>
      <c r="E31" s="45">
        <v>1007</v>
      </c>
      <c r="F31" s="89">
        <v>928</v>
      </c>
      <c r="G31" s="93">
        <v>0</v>
      </c>
      <c r="H31" s="93">
        <v>420</v>
      </c>
      <c r="I31" s="93">
        <v>0</v>
      </c>
      <c r="J31" s="93">
        <v>0</v>
      </c>
      <c r="K31" s="100">
        <v>311</v>
      </c>
      <c r="L31" s="106">
        <v>0</v>
      </c>
      <c r="M31" s="45"/>
      <c r="N31" s="45"/>
      <c r="O31" s="46">
        <f>SUM(C31:N31)</f>
        <v>22206</v>
      </c>
      <c r="P31" s="72"/>
    </row>
    <row r="32" spans="2:17" s="5" customFormat="1" ht="14.25" customHeight="1" x14ac:dyDescent="0.25">
      <c r="B32" s="24" t="s">
        <v>28</v>
      </c>
      <c r="C32" s="45">
        <v>0</v>
      </c>
      <c r="D32" s="45">
        <v>0</v>
      </c>
      <c r="E32" s="45">
        <v>866</v>
      </c>
      <c r="F32" s="89">
        <v>0</v>
      </c>
      <c r="G32" s="93">
        <v>0</v>
      </c>
      <c r="H32" s="93">
        <v>898</v>
      </c>
      <c r="I32" s="93">
        <v>0</v>
      </c>
      <c r="J32" s="93">
        <v>0</v>
      </c>
      <c r="K32" s="100">
        <v>468</v>
      </c>
      <c r="L32" s="106">
        <v>0</v>
      </c>
      <c r="M32" s="45"/>
      <c r="N32" s="45"/>
      <c r="O32" s="46">
        <f>SUM(C32:N32)</f>
        <v>2232</v>
      </c>
    </row>
    <row r="33" spans="2:17" s="5" customFormat="1" ht="13.5" x14ac:dyDescent="0.25">
      <c r="B33" s="24" t="s">
        <v>44</v>
      </c>
      <c r="C33" s="45">
        <v>0</v>
      </c>
      <c r="D33" s="45">
        <v>0</v>
      </c>
      <c r="E33" s="45">
        <v>0</v>
      </c>
      <c r="F33" s="89">
        <v>0</v>
      </c>
      <c r="G33" s="93">
        <v>0</v>
      </c>
      <c r="H33" s="93">
        <v>0</v>
      </c>
      <c r="I33" s="93">
        <v>0</v>
      </c>
      <c r="J33" s="93">
        <v>0</v>
      </c>
      <c r="K33" s="100">
        <v>0</v>
      </c>
      <c r="L33" s="106">
        <v>0</v>
      </c>
      <c r="M33" s="45"/>
      <c r="N33" s="45"/>
      <c r="O33" s="46">
        <f t="shared" ref="O33:O46" si="4">SUM(C33:N33)</f>
        <v>0</v>
      </c>
    </row>
    <row r="34" spans="2:17" s="14" customFormat="1" ht="13.5" x14ac:dyDescent="0.25">
      <c r="B34" s="47" t="s">
        <v>45</v>
      </c>
      <c r="C34" s="42">
        <v>0</v>
      </c>
      <c r="D34" s="42">
        <v>0</v>
      </c>
      <c r="E34" s="42">
        <v>0</v>
      </c>
      <c r="F34" s="88">
        <v>0</v>
      </c>
      <c r="G34" s="92">
        <v>0</v>
      </c>
      <c r="H34" s="92">
        <v>0</v>
      </c>
      <c r="I34" s="93">
        <v>0</v>
      </c>
      <c r="J34" s="93">
        <v>0</v>
      </c>
      <c r="K34" s="100">
        <v>0</v>
      </c>
      <c r="L34" s="106">
        <v>0</v>
      </c>
      <c r="M34" s="42"/>
      <c r="N34" s="42"/>
      <c r="O34" s="46">
        <f t="shared" si="4"/>
        <v>0</v>
      </c>
    </row>
    <row r="35" spans="2:17" s="3" customFormat="1" ht="13.5" x14ac:dyDescent="0.25">
      <c r="B35" s="47" t="s">
        <v>46</v>
      </c>
      <c r="C35" s="42">
        <v>15000</v>
      </c>
      <c r="D35" s="42">
        <v>15000</v>
      </c>
      <c r="E35" s="42">
        <v>0</v>
      </c>
      <c r="F35" s="88">
        <v>0</v>
      </c>
      <c r="G35" s="92">
        <v>15000</v>
      </c>
      <c r="H35" s="92">
        <v>15000</v>
      </c>
      <c r="I35" s="93">
        <v>0</v>
      </c>
      <c r="J35" s="93">
        <v>0</v>
      </c>
      <c r="K35" s="100">
        <v>0</v>
      </c>
      <c r="L35" s="106">
        <v>0</v>
      </c>
      <c r="M35" s="42"/>
      <c r="N35" s="42"/>
      <c r="O35" s="46">
        <f t="shared" si="4"/>
        <v>60000</v>
      </c>
    </row>
    <row r="36" spans="2:17" s="3" customFormat="1" ht="13.5" x14ac:dyDescent="0.25">
      <c r="B36" s="47" t="s">
        <v>47</v>
      </c>
      <c r="C36" s="42">
        <v>0</v>
      </c>
      <c r="D36" s="42">
        <v>0</v>
      </c>
      <c r="E36" s="42">
        <v>0</v>
      </c>
      <c r="F36" s="88">
        <v>0</v>
      </c>
      <c r="G36" s="92">
        <v>0</v>
      </c>
      <c r="H36" s="92">
        <v>0</v>
      </c>
      <c r="I36" s="93">
        <v>0</v>
      </c>
      <c r="J36" s="93">
        <v>0</v>
      </c>
      <c r="K36" s="100">
        <v>0</v>
      </c>
      <c r="L36" s="106">
        <v>0</v>
      </c>
      <c r="M36" s="45"/>
      <c r="N36" s="42"/>
      <c r="O36" s="46">
        <f t="shared" si="4"/>
        <v>0</v>
      </c>
    </row>
    <row r="37" spans="2:17" s="3" customFormat="1" ht="13.5" x14ac:dyDescent="0.25">
      <c r="B37" s="48" t="s">
        <v>43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93">
        <v>0</v>
      </c>
      <c r="J37" s="93">
        <v>0</v>
      </c>
      <c r="K37" s="100">
        <v>0</v>
      </c>
      <c r="L37" s="106">
        <v>0</v>
      </c>
      <c r="M37" s="45"/>
      <c r="N37" s="49"/>
      <c r="O37" s="46">
        <f t="shared" si="4"/>
        <v>0</v>
      </c>
    </row>
    <row r="38" spans="2:17" s="3" customFormat="1" ht="13.5" x14ac:dyDescent="0.25">
      <c r="B38" s="50" t="s">
        <v>41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93">
        <v>0</v>
      </c>
      <c r="J38" s="93">
        <v>25042</v>
      </c>
      <c r="K38" s="100">
        <v>0</v>
      </c>
      <c r="L38" s="106">
        <v>0</v>
      </c>
      <c r="M38" s="45"/>
      <c r="N38" s="49"/>
      <c r="O38" s="46">
        <f t="shared" si="4"/>
        <v>25042</v>
      </c>
    </row>
    <row r="39" spans="2:17" s="3" customFormat="1" ht="13.5" x14ac:dyDescent="0.25">
      <c r="B39" s="50" t="s">
        <v>42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93">
        <v>0</v>
      </c>
      <c r="J39" s="93">
        <v>0</v>
      </c>
      <c r="K39" s="100">
        <v>0</v>
      </c>
      <c r="L39" s="106">
        <v>0</v>
      </c>
      <c r="M39" s="45"/>
      <c r="N39" s="49"/>
      <c r="O39" s="46">
        <f t="shared" si="4"/>
        <v>0</v>
      </c>
    </row>
    <row r="40" spans="2:17" s="4" customFormat="1" ht="13.5" x14ac:dyDescent="0.25">
      <c r="B40" s="51" t="s">
        <v>29</v>
      </c>
      <c r="C40" s="49">
        <v>0</v>
      </c>
      <c r="D40" s="49">
        <v>0</v>
      </c>
      <c r="E40" s="49">
        <v>24</v>
      </c>
      <c r="F40" s="49">
        <v>0</v>
      </c>
      <c r="G40" s="49">
        <v>0</v>
      </c>
      <c r="H40" s="49">
        <f>5+48</f>
        <v>53</v>
      </c>
      <c r="I40" s="93">
        <v>0</v>
      </c>
      <c r="J40" s="93">
        <v>0</v>
      </c>
      <c r="K40" s="100">
        <v>20</v>
      </c>
      <c r="L40" s="106">
        <v>0</v>
      </c>
      <c r="M40" s="45"/>
      <c r="N40" s="49"/>
      <c r="O40" s="46">
        <f t="shared" si="4"/>
        <v>97</v>
      </c>
    </row>
    <row r="41" spans="2:17" s="5" customFormat="1" ht="14.25" customHeight="1" x14ac:dyDescent="0.25">
      <c r="B41" s="48" t="s">
        <v>30</v>
      </c>
      <c r="C41" s="45">
        <v>0</v>
      </c>
      <c r="D41" s="45">
        <v>0</v>
      </c>
      <c r="E41" s="45">
        <v>9</v>
      </c>
      <c r="F41" s="89">
        <v>0</v>
      </c>
      <c r="G41" s="93">
        <v>0</v>
      </c>
      <c r="H41" s="93">
        <f>2+18</f>
        <v>20</v>
      </c>
      <c r="I41" s="93">
        <v>0</v>
      </c>
      <c r="J41" s="93">
        <v>0</v>
      </c>
      <c r="K41" s="100">
        <v>6</v>
      </c>
      <c r="L41" s="106">
        <v>0</v>
      </c>
      <c r="M41" s="45"/>
      <c r="N41" s="45"/>
      <c r="O41" s="46">
        <f t="shared" si="4"/>
        <v>35</v>
      </c>
    </row>
    <row r="42" spans="2:17" s="4" customFormat="1" ht="14.25" customHeight="1" x14ac:dyDescent="0.25">
      <c r="B42" s="52" t="s">
        <v>31</v>
      </c>
      <c r="C42" s="53">
        <f>SUM(C43:C45)</f>
        <v>0</v>
      </c>
      <c r="D42" s="53">
        <f t="shared" ref="D42" si="5">SUM(D43:D45)</f>
        <v>0</v>
      </c>
      <c r="E42" s="53">
        <f t="shared" ref="E42:N42" si="6">SUM(E43:E45)</f>
        <v>27678</v>
      </c>
      <c r="F42" s="53">
        <f t="shared" si="6"/>
        <v>29591</v>
      </c>
      <c r="G42" s="53">
        <f t="shared" si="6"/>
        <v>45141</v>
      </c>
      <c r="H42" s="53">
        <f t="shared" si="6"/>
        <v>29885</v>
      </c>
      <c r="I42" s="53">
        <f t="shared" si="6"/>
        <v>30722</v>
      </c>
      <c r="J42" s="53">
        <f t="shared" si="6"/>
        <v>36234</v>
      </c>
      <c r="K42" s="53">
        <f t="shared" si="6"/>
        <v>26896</v>
      </c>
      <c r="L42" s="53">
        <f t="shared" si="6"/>
        <v>31366</v>
      </c>
      <c r="M42" s="53">
        <f t="shared" si="6"/>
        <v>0</v>
      </c>
      <c r="N42" s="53">
        <f t="shared" si="6"/>
        <v>0</v>
      </c>
      <c r="O42" s="46">
        <f t="shared" si="4"/>
        <v>257513</v>
      </c>
    </row>
    <row r="43" spans="2:17" s="4" customFormat="1" ht="14.25" customHeight="1" x14ac:dyDescent="0.25">
      <c r="B43" s="54" t="s">
        <v>37</v>
      </c>
      <c r="C43" s="42">
        <v>0</v>
      </c>
      <c r="D43" s="42">
        <v>0</v>
      </c>
      <c r="E43" s="42">
        <v>0</v>
      </c>
      <c r="F43" s="88">
        <v>0</v>
      </c>
      <c r="G43" s="92">
        <v>0</v>
      </c>
      <c r="H43" s="92">
        <v>0</v>
      </c>
      <c r="I43" s="92">
        <v>0</v>
      </c>
      <c r="J43" s="92">
        <v>0</v>
      </c>
      <c r="K43" s="101">
        <v>0</v>
      </c>
      <c r="L43" s="107">
        <v>0</v>
      </c>
      <c r="M43" s="42"/>
      <c r="N43" s="42"/>
      <c r="O43" s="46">
        <f t="shared" si="4"/>
        <v>0</v>
      </c>
      <c r="P43" s="72"/>
      <c r="Q43" s="2"/>
    </row>
    <row r="44" spans="2:17" s="4" customFormat="1" ht="14.25" customHeight="1" x14ac:dyDescent="0.25">
      <c r="B44" s="54" t="s">
        <v>50</v>
      </c>
      <c r="C44" s="42">
        <v>0</v>
      </c>
      <c r="D44" s="42">
        <v>0</v>
      </c>
      <c r="E44" s="42">
        <v>27678</v>
      </c>
      <c r="F44" s="88">
        <v>29591</v>
      </c>
      <c r="G44" s="92">
        <v>45141</v>
      </c>
      <c r="H44" s="92">
        <v>29885</v>
      </c>
      <c r="I44" s="92">
        <v>30722</v>
      </c>
      <c r="J44" s="92">
        <v>36234</v>
      </c>
      <c r="K44" s="101">
        <v>26896</v>
      </c>
      <c r="L44" s="107">
        <v>31366</v>
      </c>
      <c r="M44" s="42"/>
      <c r="N44" s="42"/>
      <c r="O44" s="46">
        <f t="shared" si="4"/>
        <v>257513</v>
      </c>
      <c r="P44" s="72"/>
      <c r="Q44" s="2"/>
    </row>
    <row r="45" spans="2:17" s="4" customFormat="1" ht="14.25" customHeight="1" x14ac:dyDescent="0.25">
      <c r="B45" s="54" t="s">
        <v>49</v>
      </c>
      <c r="C45" s="42">
        <v>0</v>
      </c>
      <c r="D45" s="42">
        <v>0</v>
      </c>
      <c r="E45" s="42">
        <v>0</v>
      </c>
      <c r="F45" s="88">
        <v>0</v>
      </c>
      <c r="G45" s="92">
        <v>0</v>
      </c>
      <c r="H45" s="92">
        <v>0</v>
      </c>
      <c r="I45" s="92">
        <v>0</v>
      </c>
      <c r="J45" s="92">
        <v>0</v>
      </c>
      <c r="K45" s="101">
        <v>0</v>
      </c>
      <c r="L45" s="107">
        <v>0</v>
      </c>
      <c r="M45" s="42"/>
      <c r="N45" s="42"/>
      <c r="O45" s="46">
        <f t="shared" si="4"/>
        <v>0</v>
      </c>
    </row>
    <row r="46" spans="2:17" s="4" customFormat="1" ht="15" customHeight="1" thickBot="1" x14ac:dyDescent="0.3">
      <c r="B46" s="39" t="s">
        <v>13</v>
      </c>
      <c r="C46" s="44">
        <f>C31+C32+C33+C34+C35+C36+C37+C38+C39+C40+C42</f>
        <v>33126</v>
      </c>
      <c r="D46" s="44">
        <f t="shared" ref="D46:J46" si="7">D31+D32+D33+D34+D35+D36+D37+D38+D39+D40+D42</f>
        <v>16414</v>
      </c>
      <c r="E46" s="70">
        <f>E31+E32+E33+E34+E35+E36+E37+E38+E39+E40+E42</f>
        <v>29575</v>
      </c>
      <c r="F46" s="44">
        <f t="shared" si="7"/>
        <v>30519</v>
      </c>
      <c r="G46" s="44">
        <f>G31+G32+G33+G34+G35+G36+G37+G38+G39+G40+G42</f>
        <v>60141</v>
      </c>
      <c r="H46" s="44">
        <f t="shared" si="7"/>
        <v>46256</v>
      </c>
      <c r="I46" s="44">
        <f t="shared" si="7"/>
        <v>30722</v>
      </c>
      <c r="J46" s="44">
        <f t="shared" si="7"/>
        <v>61276</v>
      </c>
      <c r="K46" s="44">
        <f>K31+K32+K33+K34+K35+K36+K37+K38+K39+K40+K42</f>
        <v>27695</v>
      </c>
      <c r="L46" s="44">
        <f t="shared" ref="L46:N46" si="8">L31+L32+L33+L34+L35+L36+L37+L38+L39+L40+L42</f>
        <v>31366</v>
      </c>
      <c r="M46" s="44">
        <f t="shared" si="8"/>
        <v>0</v>
      </c>
      <c r="N46" s="44">
        <f t="shared" si="8"/>
        <v>0</v>
      </c>
      <c r="O46" s="46">
        <f t="shared" si="4"/>
        <v>367090</v>
      </c>
      <c r="P46" s="5"/>
    </row>
    <row r="47" spans="2:17" s="4" customFormat="1" ht="13.5" x14ac:dyDescent="0.25">
      <c r="B47" s="40" t="s">
        <v>19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32"/>
    </row>
    <row r="48" spans="2:17" s="4" customFormat="1" ht="5.25" customHeight="1" x14ac:dyDescent="0.25">
      <c r="B48" s="4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32"/>
    </row>
    <row r="49" spans="2:20" s="4" customFormat="1" ht="15" x14ac:dyDescent="0.2">
      <c r="B49" s="111" t="s">
        <v>55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2:20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0" s="4" customFormat="1" ht="13.5" x14ac:dyDescent="0.25">
      <c r="B51" s="82" t="s">
        <v>25</v>
      </c>
      <c r="C51" s="83" t="s">
        <v>1</v>
      </c>
      <c r="D51" s="83" t="s">
        <v>2</v>
      </c>
      <c r="E51" s="83" t="s">
        <v>3</v>
      </c>
      <c r="F51" s="83" t="s">
        <v>4</v>
      </c>
      <c r="G51" s="83" t="s">
        <v>5</v>
      </c>
      <c r="H51" s="83" t="s">
        <v>6</v>
      </c>
      <c r="I51" s="83" t="s">
        <v>7</v>
      </c>
      <c r="J51" s="83" t="s">
        <v>8</v>
      </c>
      <c r="K51" s="83" t="s">
        <v>9</v>
      </c>
      <c r="L51" s="83" t="s">
        <v>10</v>
      </c>
      <c r="M51" s="83" t="s">
        <v>11</v>
      </c>
      <c r="N51" s="83" t="s">
        <v>12</v>
      </c>
      <c r="O51" s="84" t="s">
        <v>13</v>
      </c>
    </row>
    <row r="52" spans="2:20" s="4" customFormat="1" ht="13.5" x14ac:dyDescent="0.25">
      <c r="B52" s="48" t="s">
        <v>32</v>
      </c>
      <c r="C52" s="42">
        <v>1675</v>
      </c>
      <c r="D52" s="42">
        <v>1557</v>
      </c>
      <c r="E52" s="42">
        <v>3231</v>
      </c>
      <c r="F52" s="88">
        <v>493</v>
      </c>
      <c r="G52" s="92">
        <v>926</v>
      </c>
      <c r="H52" s="92">
        <v>823</v>
      </c>
      <c r="I52" s="92">
        <v>634</v>
      </c>
      <c r="J52" s="92">
        <v>845</v>
      </c>
      <c r="K52" s="101">
        <v>603</v>
      </c>
      <c r="L52" s="107">
        <v>849</v>
      </c>
      <c r="M52" s="42"/>
      <c r="N52" s="42"/>
      <c r="O52" s="46">
        <f t="shared" ref="O52:O65" si="9">SUM(C52:N52)</f>
        <v>11636</v>
      </c>
      <c r="P52" s="72"/>
    </row>
    <row r="53" spans="2:20" s="4" customFormat="1" ht="13.5" x14ac:dyDescent="0.25">
      <c r="B53" s="48" t="s">
        <v>33</v>
      </c>
      <c r="C53" s="42">
        <v>8192</v>
      </c>
      <c r="D53" s="42">
        <v>6199</v>
      </c>
      <c r="E53" s="42">
        <v>11806</v>
      </c>
      <c r="F53" s="88">
        <v>15728</v>
      </c>
      <c r="G53" s="92">
        <v>9330</v>
      </c>
      <c r="H53" s="92">
        <v>5021</v>
      </c>
      <c r="I53" s="92">
        <v>7309</v>
      </c>
      <c r="J53" s="92">
        <v>7419</v>
      </c>
      <c r="K53" s="101">
        <v>9149</v>
      </c>
      <c r="L53" s="107">
        <v>6123</v>
      </c>
      <c r="M53" s="42"/>
      <c r="N53" s="42"/>
      <c r="O53" s="46">
        <f t="shared" si="9"/>
        <v>86276</v>
      </c>
      <c r="P53" s="72"/>
    </row>
    <row r="54" spans="2:20" s="4" customFormat="1" ht="13.5" x14ac:dyDescent="0.25">
      <c r="B54" s="47" t="s">
        <v>46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92">
        <v>0</v>
      </c>
      <c r="I54" s="92">
        <v>0</v>
      </c>
      <c r="J54" s="49">
        <v>0</v>
      </c>
      <c r="K54" s="49">
        <v>0</v>
      </c>
      <c r="L54" s="49">
        <v>0</v>
      </c>
      <c r="M54" s="49"/>
      <c r="N54" s="49"/>
      <c r="O54" s="46">
        <f>SUM(C54:N54)</f>
        <v>0</v>
      </c>
    </row>
    <row r="55" spans="2:20" s="4" customFormat="1" ht="13.5" x14ac:dyDescent="0.25">
      <c r="B55" s="48" t="s">
        <v>43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92">
        <v>0</v>
      </c>
      <c r="I55" s="92">
        <v>0</v>
      </c>
      <c r="J55" s="49">
        <v>0</v>
      </c>
      <c r="K55" s="49">
        <v>0</v>
      </c>
      <c r="L55" s="49">
        <v>0</v>
      </c>
      <c r="M55" s="49"/>
      <c r="N55" s="49"/>
      <c r="O55" s="46">
        <f t="shared" si="9"/>
        <v>0</v>
      </c>
    </row>
    <row r="56" spans="2:20" s="5" customFormat="1" ht="13.5" x14ac:dyDescent="0.25">
      <c r="B56" s="50" t="s">
        <v>41</v>
      </c>
      <c r="C56" s="56">
        <v>990</v>
      </c>
      <c r="D56" s="56">
        <v>417</v>
      </c>
      <c r="E56" s="56">
        <v>585</v>
      </c>
      <c r="F56" s="56">
        <v>1213</v>
      </c>
      <c r="G56" s="56">
        <v>1330</v>
      </c>
      <c r="H56" s="56">
        <v>256</v>
      </c>
      <c r="I56" s="49">
        <v>652</v>
      </c>
      <c r="J56" s="49">
        <v>466</v>
      </c>
      <c r="K56" s="49">
        <v>0</v>
      </c>
      <c r="L56" s="49">
        <v>588</v>
      </c>
      <c r="M56" s="49"/>
      <c r="N56" s="49"/>
      <c r="O56" s="46">
        <f t="shared" ref="O56" si="10">SUM(C56:N56)</f>
        <v>6497</v>
      </c>
    </row>
    <row r="57" spans="2:20" s="5" customFormat="1" ht="13.5" x14ac:dyDescent="0.25">
      <c r="B57" s="50" t="s">
        <v>42</v>
      </c>
      <c r="C57" s="56">
        <v>1528</v>
      </c>
      <c r="D57" s="56">
        <v>655</v>
      </c>
      <c r="E57" s="56">
        <v>998</v>
      </c>
      <c r="F57" s="56">
        <v>836</v>
      </c>
      <c r="G57" s="56">
        <v>1015</v>
      </c>
      <c r="H57" s="56">
        <v>843</v>
      </c>
      <c r="I57" s="49">
        <v>992</v>
      </c>
      <c r="J57" s="49">
        <v>370</v>
      </c>
      <c r="K57" s="49">
        <v>716</v>
      </c>
      <c r="L57" s="49">
        <v>1205</v>
      </c>
      <c r="M57" s="49"/>
      <c r="N57" s="49"/>
      <c r="O57" s="46">
        <f t="shared" si="9"/>
        <v>9158</v>
      </c>
    </row>
    <row r="58" spans="2:20" s="4" customFormat="1" ht="13.5" x14ac:dyDescent="0.25">
      <c r="B58" s="51" t="s">
        <v>34</v>
      </c>
      <c r="C58" s="42">
        <v>0</v>
      </c>
      <c r="D58" s="42">
        <v>0</v>
      </c>
      <c r="E58" s="42">
        <v>0</v>
      </c>
      <c r="F58" s="88">
        <v>0</v>
      </c>
      <c r="G58" s="92">
        <v>0</v>
      </c>
      <c r="H58" s="92">
        <v>0</v>
      </c>
      <c r="I58" s="92">
        <v>0</v>
      </c>
      <c r="J58" s="92">
        <v>0</v>
      </c>
      <c r="K58" s="101">
        <v>0</v>
      </c>
      <c r="L58" s="107">
        <v>0</v>
      </c>
      <c r="M58" s="42"/>
      <c r="N58" s="42"/>
      <c r="O58" s="46">
        <f t="shared" si="9"/>
        <v>0</v>
      </c>
    </row>
    <row r="59" spans="2:20" s="4" customFormat="1" ht="13.5" x14ac:dyDescent="0.25">
      <c r="B59" s="57" t="s">
        <v>35</v>
      </c>
      <c r="C59" s="49">
        <v>0</v>
      </c>
      <c r="D59" s="49">
        <v>0</v>
      </c>
      <c r="E59" s="49">
        <v>0</v>
      </c>
      <c r="F59" s="49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/>
      <c r="N59" s="58"/>
      <c r="O59" s="46">
        <f t="shared" si="9"/>
        <v>0</v>
      </c>
    </row>
    <row r="60" spans="2:20" s="4" customFormat="1" ht="13.5" x14ac:dyDescent="0.25">
      <c r="B60" s="59" t="s">
        <v>31</v>
      </c>
      <c r="C60" s="60">
        <f>SUM(C61:C64)</f>
        <v>11200</v>
      </c>
      <c r="D60" s="60">
        <f t="shared" ref="D60:N60" si="11">SUM(D61:D64)</f>
        <v>10900</v>
      </c>
      <c r="E60" s="60">
        <f t="shared" si="11"/>
        <v>15916</v>
      </c>
      <c r="F60" s="60">
        <f t="shared" si="11"/>
        <v>12620</v>
      </c>
      <c r="G60" s="60">
        <f t="shared" si="11"/>
        <v>15681</v>
      </c>
      <c r="H60" s="60">
        <f t="shared" si="11"/>
        <v>10696</v>
      </c>
      <c r="I60" s="60">
        <f t="shared" si="11"/>
        <v>9122</v>
      </c>
      <c r="J60" s="60">
        <f t="shared" si="11"/>
        <v>15066</v>
      </c>
      <c r="K60" s="60">
        <f t="shared" si="11"/>
        <v>14677</v>
      </c>
      <c r="L60" s="60">
        <f t="shared" si="11"/>
        <v>12788</v>
      </c>
      <c r="M60" s="60">
        <f t="shared" si="11"/>
        <v>0</v>
      </c>
      <c r="N60" s="60">
        <f t="shared" si="11"/>
        <v>0</v>
      </c>
      <c r="O60" s="46">
        <f t="shared" si="9"/>
        <v>128666</v>
      </c>
      <c r="Q60" s="2"/>
      <c r="R60" s="73"/>
      <c r="S60" s="2"/>
      <c r="T60" s="73"/>
    </row>
    <row r="61" spans="2:20" s="4" customFormat="1" ht="13.5" x14ac:dyDescent="0.25">
      <c r="B61" s="54" t="s">
        <v>38</v>
      </c>
      <c r="C61" s="42">
        <v>0</v>
      </c>
      <c r="D61" s="42">
        <v>0</v>
      </c>
      <c r="E61" s="42">
        <v>0</v>
      </c>
      <c r="F61" s="88">
        <v>0</v>
      </c>
      <c r="G61" s="92">
        <v>0</v>
      </c>
      <c r="H61" s="92">
        <v>0</v>
      </c>
      <c r="I61" s="92">
        <v>0</v>
      </c>
      <c r="J61" s="92">
        <v>0</v>
      </c>
      <c r="K61" s="58">
        <v>0</v>
      </c>
      <c r="L61" s="58">
        <v>0</v>
      </c>
      <c r="M61" s="58"/>
      <c r="N61" s="58"/>
      <c r="O61" s="46">
        <f t="shared" si="9"/>
        <v>0</v>
      </c>
      <c r="Q61" s="2"/>
      <c r="R61" s="73"/>
      <c r="S61" s="2"/>
      <c r="T61" s="73"/>
    </row>
    <row r="62" spans="2:20" s="4" customFormat="1" ht="13.5" x14ac:dyDescent="0.25">
      <c r="B62" s="54" t="s">
        <v>39</v>
      </c>
      <c r="C62" s="42">
        <v>0</v>
      </c>
      <c r="D62" s="42">
        <v>0</v>
      </c>
      <c r="E62" s="42">
        <v>0</v>
      </c>
      <c r="F62" s="88">
        <v>0</v>
      </c>
      <c r="G62" s="92">
        <v>0</v>
      </c>
      <c r="H62" s="92">
        <v>0</v>
      </c>
      <c r="I62" s="92">
        <v>0</v>
      </c>
      <c r="J62" s="92">
        <v>0</v>
      </c>
      <c r="K62" s="58">
        <v>0</v>
      </c>
      <c r="L62" s="58">
        <v>0</v>
      </c>
      <c r="M62" s="58"/>
      <c r="N62" s="58"/>
      <c r="O62" s="46">
        <f t="shared" si="9"/>
        <v>0</v>
      </c>
      <c r="Q62" s="2"/>
      <c r="R62" s="73"/>
      <c r="S62" s="2"/>
      <c r="T62" s="73"/>
    </row>
    <row r="63" spans="2:20" s="4" customFormat="1" ht="13.5" x14ac:dyDescent="0.25">
      <c r="B63" s="54" t="s">
        <v>40</v>
      </c>
      <c r="C63" s="42">
        <v>0</v>
      </c>
      <c r="D63" s="42">
        <v>0</v>
      </c>
      <c r="E63" s="42">
        <v>0</v>
      </c>
      <c r="F63" s="88">
        <v>0</v>
      </c>
      <c r="G63" s="92">
        <v>0</v>
      </c>
      <c r="H63" s="92">
        <v>0</v>
      </c>
      <c r="I63" s="92">
        <v>0</v>
      </c>
      <c r="J63" s="92">
        <v>0</v>
      </c>
      <c r="K63" s="58">
        <v>0</v>
      </c>
      <c r="L63" s="58">
        <v>0</v>
      </c>
      <c r="M63" s="58"/>
      <c r="N63" s="58"/>
      <c r="O63" s="46">
        <f t="shared" si="9"/>
        <v>0</v>
      </c>
      <c r="Q63" s="72"/>
      <c r="R63" s="74"/>
      <c r="S63" s="72"/>
      <c r="T63" s="74"/>
    </row>
    <row r="64" spans="2:20" s="4" customFormat="1" ht="13.5" x14ac:dyDescent="0.25">
      <c r="B64" s="54" t="s">
        <v>48</v>
      </c>
      <c r="C64" s="61">
        <v>11200</v>
      </c>
      <c r="D64" s="61">
        <v>10900</v>
      </c>
      <c r="E64" s="61">
        <v>15916</v>
      </c>
      <c r="F64" s="61">
        <v>12620</v>
      </c>
      <c r="G64" s="62">
        <v>15681</v>
      </c>
      <c r="H64" s="62">
        <v>10696</v>
      </c>
      <c r="I64" s="62">
        <v>9122</v>
      </c>
      <c r="J64" s="62">
        <v>15066</v>
      </c>
      <c r="K64" s="62">
        <v>14677</v>
      </c>
      <c r="L64" s="62">
        <v>12788</v>
      </c>
      <c r="M64" s="62"/>
      <c r="N64" s="62"/>
      <c r="O64" s="46">
        <f t="shared" si="9"/>
        <v>128666</v>
      </c>
      <c r="Q64" s="2"/>
      <c r="R64" s="1"/>
      <c r="T64" s="1"/>
    </row>
    <row r="65" spans="2:21" ht="12" customHeight="1" thickBot="1" x14ac:dyDescent="0.3">
      <c r="B65" s="63" t="s">
        <v>13</v>
      </c>
      <c r="C65" s="64">
        <f>SUM(C52,C53,C54,C55,C56,C57,C58,C60)</f>
        <v>23585</v>
      </c>
      <c r="D65" s="64">
        <f t="shared" ref="D65:N65" si="12">SUM(D52,D53,D54,D55,D56,D57,D58,D60)</f>
        <v>19728</v>
      </c>
      <c r="E65" s="64">
        <f t="shared" si="12"/>
        <v>32536</v>
      </c>
      <c r="F65" s="64">
        <f t="shared" si="12"/>
        <v>30890</v>
      </c>
      <c r="G65" s="64">
        <f t="shared" si="12"/>
        <v>28282</v>
      </c>
      <c r="H65" s="64">
        <f t="shared" si="12"/>
        <v>17639</v>
      </c>
      <c r="I65" s="64">
        <f t="shared" si="12"/>
        <v>18709</v>
      </c>
      <c r="J65" s="64">
        <f t="shared" si="12"/>
        <v>24166</v>
      </c>
      <c r="K65" s="64">
        <f t="shared" si="12"/>
        <v>25145</v>
      </c>
      <c r="L65" s="64">
        <f t="shared" si="12"/>
        <v>21553</v>
      </c>
      <c r="M65" s="64">
        <f t="shared" si="12"/>
        <v>0</v>
      </c>
      <c r="N65" s="64">
        <f t="shared" si="12"/>
        <v>0</v>
      </c>
      <c r="O65" s="98">
        <f t="shared" si="9"/>
        <v>242233</v>
      </c>
      <c r="Q65" s="2"/>
      <c r="S65" s="2"/>
      <c r="U65" s="2"/>
    </row>
    <row r="66" spans="2:21" ht="13.5" x14ac:dyDescent="0.25">
      <c r="B66" s="40" t="s">
        <v>19</v>
      </c>
      <c r="C66" s="31"/>
      <c r="D66" s="31"/>
      <c r="E66" s="31"/>
      <c r="F66" s="65"/>
      <c r="G66" s="65"/>
      <c r="H66" s="65"/>
      <c r="I66" s="31"/>
      <c r="J66" s="31"/>
      <c r="K66" s="31"/>
      <c r="L66" s="31"/>
      <c r="M66" s="31"/>
      <c r="N66" s="31"/>
      <c r="O66" s="32"/>
    </row>
    <row r="67" spans="2:21" ht="15" x14ac:dyDescent="0.2">
      <c r="B67" s="111" t="s">
        <v>56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Q67" s="72"/>
    </row>
    <row r="68" spans="2:21" ht="4.5" customHeight="1" thickBot="1" x14ac:dyDescent="0.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21" ht="13.5" x14ac:dyDescent="0.25">
      <c r="B69" s="82" t="s">
        <v>25</v>
      </c>
      <c r="C69" s="83" t="s">
        <v>1</v>
      </c>
      <c r="D69" s="83" t="s">
        <v>2</v>
      </c>
      <c r="E69" s="83" t="s">
        <v>3</v>
      </c>
      <c r="F69" s="83" t="s">
        <v>4</v>
      </c>
      <c r="G69" s="83" t="s">
        <v>5</v>
      </c>
      <c r="H69" s="83" t="s">
        <v>6</v>
      </c>
      <c r="I69" s="83" t="s">
        <v>7</v>
      </c>
      <c r="J69" s="83" t="s">
        <v>8</v>
      </c>
      <c r="K69" s="83" t="s">
        <v>9</v>
      </c>
      <c r="L69" s="83" t="s">
        <v>10</v>
      </c>
      <c r="M69" s="83" t="s">
        <v>11</v>
      </c>
      <c r="N69" s="83" t="s">
        <v>12</v>
      </c>
      <c r="O69" s="84" t="s">
        <v>13</v>
      </c>
    </row>
    <row r="70" spans="2:21" ht="13.5" x14ac:dyDescent="0.25">
      <c r="B70" s="48" t="s">
        <v>0</v>
      </c>
      <c r="C70" s="66">
        <v>1956</v>
      </c>
      <c r="D70" s="66">
        <v>2350</v>
      </c>
      <c r="E70" s="66">
        <v>2358</v>
      </c>
      <c r="F70" s="90">
        <v>2474</v>
      </c>
      <c r="G70" s="90">
        <v>2139</v>
      </c>
      <c r="H70" s="94">
        <v>2572</v>
      </c>
      <c r="I70" s="94">
        <v>2601</v>
      </c>
      <c r="J70" s="94">
        <v>2489</v>
      </c>
      <c r="K70" s="102">
        <v>2623</v>
      </c>
      <c r="L70" s="108">
        <v>2532</v>
      </c>
      <c r="M70" s="66"/>
      <c r="N70" s="66"/>
      <c r="O70" s="67">
        <f>SUM(C70:N70)</f>
        <v>24094</v>
      </c>
    </row>
    <row r="71" spans="2:21" ht="13.5" x14ac:dyDescent="0.25">
      <c r="B71" s="48" t="s">
        <v>36</v>
      </c>
      <c r="C71" s="66">
        <v>0</v>
      </c>
      <c r="D71" s="66">
        <v>0</v>
      </c>
      <c r="E71" s="66">
        <v>0</v>
      </c>
      <c r="F71" s="90">
        <v>0</v>
      </c>
      <c r="G71" s="90">
        <v>0</v>
      </c>
      <c r="H71" s="94">
        <v>0</v>
      </c>
      <c r="I71" s="94">
        <v>0</v>
      </c>
      <c r="J71" s="94">
        <v>0</v>
      </c>
      <c r="K71" s="102">
        <v>0</v>
      </c>
      <c r="L71" s="109">
        <v>0</v>
      </c>
      <c r="M71" s="66"/>
      <c r="N71" s="66"/>
      <c r="O71" s="67">
        <f>SUM(C71:N71)</f>
        <v>0</v>
      </c>
    </row>
    <row r="72" spans="2:21" ht="14.25" thickBot="1" x14ac:dyDescent="0.3">
      <c r="B72" s="39" t="s">
        <v>13</v>
      </c>
      <c r="C72" s="63">
        <f t="shared" ref="C72:N72" si="13">SUM(C70:C71)</f>
        <v>1956</v>
      </c>
      <c r="D72" s="63">
        <f t="shared" si="13"/>
        <v>2350</v>
      </c>
      <c r="E72" s="63">
        <f t="shared" si="13"/>
        <v>2358</v>
      </c>
      <c r="F72" s="63">
        <f t="shared" si="13"/>
        <v>2474</v>
      </c>
      <c r="G72" s="63">
        <f t="shared" si="13"/>
        <v>2139</v>
      </c>
      <c r="H72" s="63">
        <f t="shared" si="13"/>
        <v>2572</v>
      </c>
      <c r="I72" s="63">
        <f t="shared" si="13"/>
        <v>2601</v>
      </c>
      <c r="J72" s="63">
        <f t="shared" si="13"/>
        <v>2489</v>
      </c>
      <c r="K72" s="63">
        <f t="shared" si="13"/>
        <v>2623</v>
      </c>
      <c r="L72" s="63">
        <f t="shared" si="13"/>
        <v>2532</v>
      </c>
      <c r="M72" s="63">
        <f t="shared" si="13"/>
        <v>0</v>
      </c>
      <c r="N72" s="63">
        <f t="shared" si="13"/>
        <v>0</v>
      </c>
      <c r="O72" s="67">
        <f>SUM(C72:N72)</f>
        <v>24094</v>
      </c>
    </row>
    <row r="73" spans="2:21" ht="11.25" customHeight="1" x14ac:dyDescent="0.2"/>
    <row r="75" spans="2:21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2:21" x14ac:dyDescent="0.2">
      <c r="F76" s="15"/>
      <c r="G76" s="15"/>
      <c r="H76" s="15"/>
      <c r="O76" s="15"/>
    </row>
    <row r="77" spans="2:21" x14ac:dyDescent="0.2">
      <c r="O77" s="71"/>
    </row>
    <row r="78" spans="2:21" x14ac:dyDescent="0.2">
      <c r="H78" s="15"/>
      <c r="I78" s="15"/>
      <c r="J78" s="15"/>
      <c r="O78" s="71"/>
    </row>
    <row r="80" spans="2:21" x14ac:dyDescent="0.2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71"/>
    </row>
    <row r="81" spans="3:15" x14ac:dyDescent="0.2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71"/>
    </row>
    <row r="82" spans="3:15" x14ac:dyDescent="0.2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71"/>
    </row>
    <row r="83" spans="3:15" x14ac:dyDescent="0.2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71"/>
    </row>
    <row r="88" spans="3:15" x14ac:dyDescent="0.2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90" spans="3:15" x14ac:dyDescent="0.2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2" spans="3:15" x14ac:dyDescent="0.2"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4" spans="3:15" x14ac:dyDescent="0.2">
      <c r="O94" s="85"/>
    </row>
  </sheetData>
  <mergeCells count="6">
    <mergeCell ref="B67:O67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4" orientation="landscape" r:id="rId1"/>
  <headerFooter alignWithMargins="0"/>
  <ignoredErrors>
    <ignoredError sqref="O5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2023-11-16T21:41:50Z</dcterms:modified>
</cp:coreProperties>
</file>