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ov. carga " sheetId="179" r:id="rId1"/>
  </sheets>
  <definedNames>
    <definedName name="_xlnm.Print_Area" localSheetId="0">'Mov. carga '!$A$1:$O$71</definedName>
  </definedNames>
  <calcPr calcId="152511"/>
</workbook>
</file>

<file path=xl/calcChain.xml><?xml version="1.0" encoding="utf-8"?>
<calcChain xmlns="http://schemas.openxmlformats.org/spreadsheetml/2006/main">
  <c r="O9" i="179" l="1"/>
  <c r="N8" i="179"/>
  <c r="N71" i="179" l="1"/>
  <c r="M71" i="179"/>
  <c r="L71" i="179"/>
  <c r="K71" i="179"/>
  <c r="J71" i="179"/>
  <c r="I71" i="179"/>
  <c r="H71" i="179"/>
  <c r="G71" i="179"/>
  <c r="F71" i="179"/>
  <c r="D71" i="179"/>
  <c r="C71" i="179"/>
  <c r="O70" i="179"/>
  <c r="O69" i="179"/>
  <c r="N64" i="179"/>
  <c r="J64" i="179"/>
  <c r="F64" i="179"/>
  <c r="O63" i="179"/>
  <c r="O62" i="179"/>
  <c r="O61" i="179"/>
  <c r="O60" i="179"/>
  <c r="N59" i="179"/>
  <c r="M59" i="179"/>
  <c r="M64" i="179" s="1"/>
  <c r="L59" i="179"/>
  <c r="L64" i="179" s="1"/>
  <c r="K59" i="179"/>
  <c r="K64" i="179" s="1"/>
  <c r="J59" i="179"/>
  <c r="I59" i="179"/>
  <c r="I64" i="179" s="1"/>
  <c r="H59" i="179"/>
  <c r="H64" i="179" s="1"/>
  <c r="G59" i="179"/>
  <c r="G64" i="179" s="1"/>
  <c r="F59" i="179"/>
  <c r="E59" i="179"/>
  <c r="E64" i="179" s="1"/>
  <c r="D59" i="179"/>
  <c r="D64" i="179" s="1"/>
  <c r="C59" i="179"/>
  <c r="C64" i="179" s="1"/>
  <c r="O58" i="179"/>
  <c r="O57" i="179"/>
  <c r="O56" i="179"/>
  <c r="O55" i="179"/>
  <c r="O54" i="179"/>
  <c r="O53" i="179"/>
  <c r="O52" i="179"/>
  <c r="O45" i="179"/>
  <c r="O44" i="179"/>
  <c r="O43" i="179"/>
  <c r="N42" i="179"/>
  <c r="N46" i="179" s="1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2" i="179"/>
  <c r="D46" i="179" s="1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E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K8" i="179"/>
  <c r="H8" i="179"/>
  <c r="N7" i="179"/>
  <c r="M7" i="179"/>
  <c r="M8" i="179" s="1"/>
  <c r="L7" i="179"/>
  <c r="K7" i="179"/>
  <c r="J7" i="179"/>
  <c r="I7" i="179"/>
  <c r="H7" i="179"/>
  <c r="G7" i="179"/>
  <c r="F7" i="179"/>
  <c r="E7" i="179"/>
  <c r="D7" i="179"/>
  <c r="C7" i="179"/>
  <c r="O6" i="179"/>
  <c r="O5" i="179"/>
  <c r="O4" i="179"/>
  <c r="O71" i="179" l="1"/>
  <c r="O16" i="179"/>
  <c r="O7" i="179"/>
  <c r="O64" i="179"/>
  <c r="O46" i="179"/>
  <c r="O25" i="179"/>
  <c r="O42" i="179"/>
  <c r="O59" i="179"/>
  <c r="D8" i="179"/>
  <c r="I8" i="179"/>
</calcChain>
</file>

<file path=xl/comments1.xml><?xml version="1.0" encoding="utf-8"?>
<comments xmlns="http://schemas.openxmlformats.org/spreadsheetml/2006/main">
  <authors>
    <author>guadalupe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79,596.19 tons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194,432.86 tons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82,866.67 tons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86,558.10 tons</t>
        </r>
      </text>
    </comment>
    <comment ref="M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85,116.19 tons</t>
        </r>
      </text>
    </comment>
    <comment ref="N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79,993.49 tons</t>
        </r>
      </text>
    </comment>
  </commentList>
</comments>
</file>

<file path=xl/sharedStrings.xml><?xml version="1.0" encoding="utf-8"?>
<sst xmlns="http://schemas.openxmlformats.org/spreadsheetml/2006/main" count="142" uniqueCount="58">
  <si>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</si>
  <si>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</si>
  <si>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</si>
  <si>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</si>
  <si>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</si>
  <si>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</si>
  <si>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</si>
  <si>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</si>
  <si>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</si>
  <si>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</si>
  <si>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</si>
  <si>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</si>
  <si>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</si>
  <si>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</si>
  <si>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</si>
  <si>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</si>
  <si>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</si>
  <si>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</si>
  <si>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</si>
  <si>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</si>
  <si>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</si>
  <si>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</si>
  <si>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</si>
  <si>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</si>
  <si>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</si>
  <si>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</si>
  <si>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</si>
  <si>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</si>
  <si>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</si>
  <si>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</si>
  <si>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</si>
  <si>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</si>
  <si>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</si>
  <si>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</si>
  <si>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</si>
  <si>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</si>
  <si>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</si>
  <si>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</si>
  <si>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</si>
  <si>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</si>
  <si>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</si>
  <si>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</si>
  <si>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</si>
  <si>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</si>
  <si>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</si>
  <si>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</si>
  <si>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</si>
  <si>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</si>
  <si>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</si>
  <si>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</si>
  <si>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 xml:space="preserve"> </t>
  </si>
  <si>
    <t>Movimiento mensual de carga de crudo en Monoboyas por calidad de producto 2018</t>
  </si>
  <si>
    <t>Insumos transportados por PEMEX  Exploración y Producción al área de Plataformas por el Puerto de Dos Bocas 2018</t>
  </si>
  <si>
    <t>Movimiento mensual de carga Cabotaje en Terminal de Abastecimiento 2018</t>
  </si>
  <si>
    <t>Movimiento mensual de carga de Altura en la Terminal de Usos Multiples  2018</t>
  </si>
  <si>
    <t>Movimiento mensual de carga Cabotaje en Terminal de Usos Múltiples 2018</t>
  </si>
  <si>
    <t>Embarque y desembarque de pasajeros en la Terminal de Usos Múltiples 2018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</si>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</sst>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000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9" fontId="10" fillId="0" borderId="0" xfId="13" applyFont="1"/>
    <xf numFmtId="4" fontId="10" fillId="0" borderId="0" xfId="11" applyNumberFormat="1" applyFont="1"/>
    <xf numFmtId="0" fontId="3" fillId="0" borderId="0" xfId="11" applyFont="1"/>
    <xf numFmtId="0" fontId="10" fillId="0" borderId="0" xfId="11" applyFont="1"/>
    <xf numFmtId="0" fontId="10" fillId="0" borderId="0" xfId="11" applyFont="1" applyFill="1"/>
    <xf numFmtId="3" fontId="10" fillId="0" borderId="0" xfId="11" applyNumberFormat="1" applyFont="1" applyFill="1" applyBorder="1"/>
    <xf numFmtId="3" fontId="11" fillId="0" borderId="0" xfId="11" applyNumberFormat="1" applyFont="1" applyFill="1" applyBorder="1"/>
    <xf numFmtId="4" fontId="4" fillId="0" borderId="0" xfId="11" applyNumberFormat="1" applyFont="1"/>
    <xf numFmtId="0" fontId="4" fillId="0" borderId="0" xfId="11" applyFont="1"/>
    <xf numFmtId="167" fontId="10" fillId="0" borderId="0" xfId="11" applyNumberFormat="1" applyFont="1"/>
    <xf numFmtId="165" fontId="10" fillId="0" borderId="0" xfId="11" applyNumberFormat="1" applyFont="1" applyFill="1"/>
    <xf numFmtId="0" fontId="9" fillId="0" borderId="0" xfId="11" applyFont="1"/>
    <xf numFmtId="0" fontId="8" fillId="0" borderId="0" xfId="11" applyFont="1"/>
    <xf numFmtId="0" fontId="3" fillId="0" borderId="0" xfId="11" applyFont="1" applyAlignment="1"/>
    <xf numFmtId="4" fontId="8" fillId="0" borderId="0" xfId="11" applyNumberFormat="1" applyFont="1"/>
    <xf numFmtId="0" fontId="17" fillId="0" borderId="0" xfId="11" applyFont="1"/>
    <xf numFmtId="4" fontId="16" fillId="0" borderId="0" xfId="11" applyNumberFormat="1" applyFont="1"/>
    <xf numFmtId="0" fontId="16" fillId="0" borderId="0" xfId="11" applyFont="1"/>
    <xf numFmtId="4" fontId="16" fillId="0" borderId="0" xfId="11" applyNumberFormat="1" applyFont="1" applyAlignment="1">
      <alignment horizontal="right"/>
    </xf>
    <xf numFmtId="0" fontId="16" fillId="0" borderId="0" xfId="11" applyFont="1" applyFill="1"/>
    <xf numFmtId="3" fontId="16" fillId="0" borderId="0" xfId="11" applyNumberFormat="1" applyFont="1"/>
    <xf numFmtId="0" fontId="15" fillId="0" borderId="0" xfId="11" applyFont="1"/>
    <xf numFmtId="0" fontId="19" fillId="0" borderId="0" xfId="11" applyFont="1"/>
    <xf numFmtId="0" fontId="21" fillId="0" borderId="6" xfId="11" applyFont="1" applyFill="1" applyBorder="1"/>
    <xf numFmtId="0" fontId="22" fillId="3" borderId="1" xfId="11" applyFont="1" applyFill="1" applyBorder="1"/>
    <xf numFmtId="0" fontId="22" fillId="3" borderId="2" xfId="11" applyFont="1" applyFill="1" applyBorder="1" applyAlignment="1">
      <alignment horizontal="center"/>
    </xf>
    <xf numFmtId="0" fontId="22" fillId="3" borderId="3" xfId="11" applyFont="1" applyFill="1" applyBorder="1" applyAlignment="1">
      <alignment horizontal="center"/>
    </xf>
    <xf numFmtId="0" fontId="22" fillId="3" borderId="14" xfId="11" applyFont="1" applyFill="1" applyBorder="1"/>
    <xf numFmtId="0" fontId="22" fillId="3" borderId="15" xfId="11" applyFont="1" applyFill="1" applyBorder="1" applyAlignment="1">
      <alignment horizontal="center"/>
    </xf>
    <xf numFmtId="0" fontId="22" fillId="3" borderId="13" xfId="11" applyFont="1" applyFill="1" applyBorder="1" applyAlignment="1">
      <alignment horizontal="center"/>
    </xf>
    <xf numFmtId="0" fontId="22" fillId="3" borderId="17" xfId="11" applyFont="1" applyFill="1" applyBorder="1"/>
    <xf numFmtId="0" fontId="22" fillId="3" borderId="18" xfId="11" applyFont="1" applyFill="1" applyBorder="1" applyAlignment="1">
      <alignment horizontal="center"/>
    </xf>
    <xf numFmtId="0" fontId="22" fillId="3" borderId="19" xfId="11" applyFont="1" applyFill="1" applyBorder="1" applyAlignment="1">
      <alignment horizontal="center"/>
    </xf>
    <xf numFmtId="0" fontId="21" fillId="0" borderId="4" xfId="11" applyFont="1" applyBorder="1"/>
    <xf numFmtId="4" fontId="19" fillId="0" borderId="7" xfId="11" applyNumberFormat="1" applyFont="1" applyFill="1" applyBorder="1"/>
    <xf numFmtId="4" fontId="18" fillId="2" borderId="13" xfId="11" applyNumberFormat="1" applyFont="1" applyFill="1" applyBorder="1"/>
    <xf numFmtId="0" fontId="21" fillId="0" borderId="6" xfId="11" applyFont="1" applyBorder="1"/>
    <xf numFmtId="0" fontId="18" fillId="2" borderId="8" xfId="11" applyFont="1" applyFill="1" applyBorder="1"/>
    <xf numFmtId="4" fontId="18" fillId="2" borderId="10" xfId="11" applyNumberFormat="1" applyFont="1" applyFill="1" applyBorder="1"/>
    <xf numFmtId="4" fontId="21" fillId="0" borderId="0" xfId="11" applyNumberFormat="1" applyFont="1"/>
    <xf numFmtId="0" fontId="21" fillId="0" borderId="0" xfId="11" applyFont="1"/>
    <xf numFmtId="4" fontId="19" fillId="0" borderId="0" xfId="11" applyNumberFormat="1" applyFont="1"/>
    <xf numFmtId="4" fontId="19" fillId="0" borderId="0" xfId="11" applyNumberFormat="1" applyFont="1" applyAlignment="1">
      <alignment horizontal="right"/>
    </xf>
    <xf numFmtId="0" fontId="21" fillId="0" borderId="6" xfId="11" applyFont="1" applyFill="1" applyBorder="1" applyAlignment="1">
      <alignment horizontal="justify" vertical="top" wrapText="1"/>
    </xf>
    <xf numFmtId="3" fontId="19" fillId="0" borderId="7" xfId="11" applyNumberFormat="1" applyFont="1" applyFill="1" applyBorder="1"/>
    <xf numFmtId="4" fontId="23" fillId="2" borderId="12" xfId="11" applyNumberFormat="1" applyFont="1" applyFill="1" applyBorder="1"/>
    <xf numFmtId="0" fontId="21" fillId="0" borderId="6" xfId="11" applyFont="1" applyFill="1" applyBorder="1" applyAlignment="1">
      <alignment wrapText="1"/>
    </xf>
    <xf numFmtId="0" fontId="23" fillId="2" borderId="8" xfId="11" applyFont="1" applyFill="1" applyBorder="1"/>
    <xf numFmtId="0" fontId="24" fillId="0" borderId="0" xfId="11" applyFont="1"/>
    <xf numFmtId="0" fontId="21" fillId="0" borderId="6" xfId="11" applyFont="1" applyFill="1" applyBorder="1" applyAlignment="1">
      <alignment horizontal="left" vertical="center" wrapText="1"/>
    </xf>
    <xf numFmtId="4" fontId="21" fillId="0" borderId="7" xfId="11" applyNumberFormat="1" applyFont="1" applyFill="1" applyBorder="1" applyAlignment="1">
      <alignment horizontal="right"/>
    </xf>
    <xf numFmtId="4" fontId="23" fillId="2" borderId="12" xfId="11" applyNumberFormat="1" applyFont="1" applyFill="1" applyBorder="1" applyAlignment="1">
      <alignment horizontal="right"/>
    </xf>
    <xf numFmtId="4" fontId="23" fillId="2" borderId="10" xfId="11" applyNumberFormat="1" applyFont="1" applyFill="1" applyBorder="1" applyAlignment="1">
      <alignment horizontal="right"/>
    </xf>
    <xf numFmtId="4" fontId="21" fillId="0" borderId="7" xfId="11" applyNumberFormat="1" applyFont="1" applyFill="1" applyBorder="1" applyAlignment="1">
      <alignment horizontal="right" wrapText="1"/>
    </xf>
    <xf numFmtId="4" fontId="23" fillId="2" borderId="7" xfId="11" applyNumberFormat="1" applyFont="1" applyFill="1" applyBorder="1" applyAlignment="1">
      <alignment horizontal="right"/>
    </xf>
    <xf numFmtId="0" fontId="21" fillId="0" borderId="6" xfId="11" applyFont="1" applyFill="1" applyBorder="1" applyAlignment="1">
      <alignment horizontal="left" vertical="center"/>
    </xf>
    <xf numFmtId="0" fontId="21" fillId="0" borderId="7" xfId="11" applyFont="1" applyFill="1" applyBorder="1"/>
    <xf numFmtId="4" fontId="21" fillId="0" borderId="5" xfId="11" applyNumberFormat="1" applyFont="1" applyFill="1" applyBorder="1" applyAlignment="1">
      <alignment horizontal="right"/>
    </xf>
    <xf numFmtId="0" fontId="21" fillId="0" borderId="7" xfId="11" applyFont="1" applyFill="1" applyBorder="1" applyAlignment="1">
      <alignment wrapText="1"/>
    </xf>
    <xf numFmtId="0" fontId="21" fillId="0" borderId="4" xfId="11" applyFont="1" applyFill="1" applyBorder="1"/>
    <xf numFmtId="0" fontId="23" fillId="0" borderId="6" xfId="11" applyFont="1" applyFill="1" applyBorder="1"/>
    <xf numFmtId="4" fontId="23" fillId="0" borderId="7" xfId="11" applyNumberFormat="1" applyFont="1" applyFill="1" applyBorder="1" applyAlignment="1">
      <alignment horizontal="right"/>
    </xf>
    <xf numFmtId="0" fontId="21" fillId="0" borderId="16" xfId="11" applyFont="1" applyFill="1" applyBorder="1"/>
    <xf numFmtId="4" fontId="23" fillId="0" borderId="0" xfId="11" applyNumberFormat="1" applyFont="1"/>
    <xf numFmtId="0" fontId="23" fillId="0" borderId="0" xfId="11" applyFont="1"/>
    <xf numFmtId="4" fontId="21" fillId="0" borderId="5" xfId="11" applyNumberFormat="1" applyFont="1" applyFill="1" applyBorder="1" applyAlignment="1">
      <alignment horizontal="right" vertical="center"/>
    </xf>
    <xf numFmtId="0" fontId="21" fillId="0" borderId="11" xfId="11" applyFont="1" applyFill="1" applyBorder="1"/>
    <xf numFmtId="4" fontId="21" fillId="0" borderId="20" xfId="11" applyNumberFormat="1" applyFont="1" applyFill="1" applyBorder="1" applyAlignment="1">
      <alignment horizontal="right"/>
    </xf>
    <xf numFmtId="0" fontId="23" fillId="0" borderId="16" xfId="11" applyFont="1" applyFill="1" applyBorder="1"/>
    <xf numFmtId="4" fontId="23" fillId="0" borderId="5" xfId="11" applyNumberFormat="1" applyFont="1" applyFill="1" applyBorder="1" applyAlignment="1">
      <alignment horizontal="right"/>
    </xf>
    <xf numFmtId="4" fontId="21" fillId="0" borderId="9" xfId="11" applyNumberFormat="1" applyFont="1" applyFill="1" applyBorder="1" applyAlignment="1">
      <alignment horizontal="right"/>
    </xf>
    <xf numFmtId="4" fontId="21" fillId="0" borderId="22" xfId="11" applyNumberFormat="1" applyFont="1" applyFill="1" applyBorder="1" applyAlignment="1">
      <alignment horizontal="right"/>
    </xf>
    <xf numFmtId="3" fontId="23" fillId="2" borderId="10" xfId="11" applyNumberFormat="1" applyFont="1" applyFill="1" applyBorder="1" applyAlignment="1">
      <alignment horizontal="right"/>
    </xf>
    <xf numFmtId="4" fontId="23" fillId="2" borderId="21" xfId="11" applyNumberFormat="1" applyFont="1" applyFill="1" applyBorder="1" applyAlignment="1">
      <alignment horizontal="right"/>
    </xf>
    <xf numFmtId="166" fontId="21" fillId="0" borderId="0" xfId="11" applyNumberFormat="1" applyFont="1"/>
    <xf numFmtId="3" fontId="21" fillId="0" borderId="7" xfId="11" applyNumberFormat="1" applyFont="1" applyFill="1" applyBorder="1" applyAlignment="1">
      <alignment horizontal="right"/>
    </xf>
    <xf numFmtId="3" fontId="23" fillId="2" borderId="7" xfId="11" applyNumberFormat="1" applyFont="1" applyFill="1" applyBorder="1" applyAlignment="1">
      <alignment horizontal="right"/>
    </xf>
    <xf numFmtId="0" fontId="20" fillId="0" borderId="0" xfId="11" applyFont="1" applyAlignment="1">
      <alignment horizontal="center" vertical="center" wrapText="1"/>
    </xf>
    <xf numFmtId="0" fontId="20" fillId="0" borderId="0" xfId="11" applyFont="1" applyAlignment="1">
      <alignment horizontal="center" wrapText="1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5"/>
  <sheetViews>
    <sheetView showGridLines="0" tabSelected="1" view="pageBreakPreview" zoomScale="120" zoomScaleNormal="100" zoomScaleSheetLayoutView="120" workbookViewId="0">
      <pane xSplit="2" topLeftCell="C1" activePane="topRight" state="frozen"/>
      <selection activeCell="F17" sqref="F17:G17"/>
      <selection pane="topRight" activeCell="O9" sqref="O9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0.5703125" style="13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2.5703125" style="13" bestFit="1" customWidth="1"/>
    <col min="16" max="16" width="13.85546875" style="13" customWidth="1"/>
    <col min="17" max="17" width="12.28515625" style="13" bestFit="1" customWidth="1"/>
    <col min="18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79" t="s">
        <v>51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25" t="s">
        <v>14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O3" s="27" t="s">
        <v>13</v>
      </c>
      <c r="P3" s="5"/>
    </row>
    <row r="4" spans="2:43" s="4" customFormat="1" ht="14.25" thickBot="1" x14ac:dyDescent="0.3">
      <c r="B4" s="34" t="s">
        <v>15</v>
      </c>
      <c r="C4" s="35">
        <v>2009759.84</v>
      </c>
      <c r="D4" s="35">
        <v>2516663.7999999998</v>
      </c>
      <c r="E4" s="35">
        <v>2229519.52</v>
      </c>
      <c r="F4" s="35">
        <v>2539661.59</v>
      </c>
      <c r="G4" s="35">
        <v>2402047.15</v>
      </c>
      <c r="H4" s="35">
        <v>2545386.19</v>
      </c>
      <c r="I4" s="35">
        <v>2693841.27</v>
      </c>
      <c r="J4" s="35">
        <v>2594059.0499999998</v>
      </c>
      <c r="K4" s="35">
        <v>2641778.25</v>
      </c>
      <c r="L4" s="35">
        <v>2395215.71</v>
      </c>
      <c r="M4" s="35">
        <v>2286030</v>
      </c>
      <c r="N4" s="35">
        <v>2659601.59</v>
      </c>
      <c r="O4" s="36">
        <f>SUM(C4:N4)</f>
        <v>29513563.960000001</v>
      </c>
      <c r="P4" s="6"/>
      <c r="Q4" s="2"/>
    </row>
    <row r="5" spans="2:43" s="4" customFormat="1" ht="14.25" thickBot="1" x14ac:dyDescent="0.3">
      <c r="B5" s="24" t="s">
        <v>16</v>
      </c>
      <c r="C5" s="35">
        <v>271227.3</v>
      </c>
      <c r="D5" s="35">
        <v>431006.83</v>
      </c>
      <c r="E5" s="35">
        <v>196992.7</v>
      </c>
      <c r="F5" s="35">
        <v>621675.87</v>
      </c>
      <c r="G5" s="35">
        <v>158654.6</v>
      </c>
      <c r="H5" s="35">
        <v>0</v>
      </c>
      <c r="I5" s="35">
        <v>38591.43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6">
        <f>SUM(C5:N5)</f>
        <v>1718148.7300000002</v>
      </c>
      <c r="P5" s="6"/>
      <c r="Q5" s="2"/>
    </row>
    <row r="6" spans="2:43" s="4" customFormat="1" ht="13.5" x14ac:dyDescent="0.25">
      <c r="B6" s="37" t="s">
        <v>17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6">
        <f>SUM(C6:N6)</f>
        <v>0</v>
      </c>
      <c r="P6" s="7"/>
      <c r="Q6" s="8"/>
    </row>
    <row r="7" spans="2:43" s="9" customFormat="1" ht="13.5" thickBot="1" x14ac:dyDescent="0.3">
      <c r="B7" s="38" t="s">
        <v>13</v>
      </c>
      <c r="C7" s="39">
        <f t="shared" ref="C7:N7" si="0">SUM(C4:C6)</f>
        <v>2280987.14</v>
      </c>
      <c r="D7" s="39">
        <f t="shared" si="0"/>
        <v>2947670.63</v>
      </c>
      <c r="E7" s="39">
        <f t="shared" si="0"/>
        <v>2426512.2200000002</v>
      </c>
      <c r="F7" s="39">
        <f t="shared" si="0"/>
        <v>3161337.46</v>
      </c>
      <c r="G7" s="39">
        <f>SUM(G4:G6)</f>
        <v>2560701.75</v>
      </c>
      <c r="H7" s="39">
        <f t="shared" si="0"/>
        <v>2545386.19</v>
      </c>
      <c r="I7" s="39">
        <f t="shared" si="0"/>
        <v>2732432.7</v>
      </c>
      <c r="J7" s="39">
        <f t="shared" si="0"/>
        <v>2594059.0499999998</v>
      </c>
      <c r="K7" s="39">
        <f t="shared" si="0"/>
        <v>2641778.25</v>
      </c>
      <c r="L7" s="39">
        <f t="shared" si="0"/>
        <v>2395215.71</v>
      </c>
      <c r="M7" s="39">
        <f t="shared" si="0"/>
        <v>2286030</v>
      </c>
      <c r="N7" s="39">
        <f t="shared" si="0"/>
        <v>2659601.59</v>
      </c>
      <c r="O7" s="39">
        <f>SUM(C7:N7)</f>
        <v>31231712.690000001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42">
        <f t="shared" ref="D8" si="1">D7-D9</f>
        <v>2868074.44</v>
      </c>
      <c r="E8" s="42"/>
      <c r="F8" s="42"/>
      <c r="G8" s="42"/>
      <c r="H8" s="42">
        <f t="shared" ref="H8:I8" si="2">H7-H9</f>
        <v>2350953.33</v>
      </c>
      <c r="I8" s="42">
        <f t="shared" si="2"/>
        <v>2649566.0300000003</v>
      </c>
      <c r="J8" s="42"/>
      <c r="K8" s="42">
        <f t="shared" ref="K8:N8" si="3">K7-K9</f>
        <v>2555220.15</v>
      </c>
      <c r="L8" s="42"/>
      <c r="M8" s="42">
        <f t="shared" si="3"/>
        <v>2200913.81</v>
      </c>
      <c r="N8" s="42">
        <f t="shared" si="3"/>
        <v>2579608.0999999996</v>
      </c>
      <c r="O8" s="23"/>
      <c r="Q8" s="2"/>
    </row>
    <row r="9" spans="2:43" s="4" customFormat="1" ht="13.5" x14ac:dyDescent="0.25">
      <c r="B9" s="16" t="s">
        <v>19</v>
      </c>
      <c r="C9" s="19"/>
      <c r="D9" s="43">
        <v>79596.19</v>
      </c>
      <c r="E9" s="43"/>
      <c r="F9" s="43"/>
      <c r="G9" s="43"/>
      <c r="H9" s="43">
        <v>194432.86</v>
      </c>
      <c r="I9" s="43">
        <v>82866.67</v>
      </c>
      <c r="J9" s="43"/>
      <c r="K9" s="43">
        <v>86558.1</v>
      </c>
      <c r="L9" s="43"/>
      <c r="M9" s="43">
        <v>85116.19</v>
      </c>
      <c r="N9" s="43">
        <v>79993.490000000005</v>
      </c>
      <c r="O9" s="42">
        <f>O7-C9-D9-E9-F9-G9-H9-I9-J9-K9-L9-M9-N9</f>
        <v>30623149.189999998</v>
      </c>
      <c r="P9" s="2"/>
      <c r="Q9" s="10"/>
    </row>
    <row r="10" spans="2:43" s="4" customFormat="1" ht="15" x14ac:dyDescent="0.2">
      <c r="B10" s="78" t="s">
        <v>52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2:43" s="4" customFormat="1" ht="14.25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28" t="s">
        <v>14</v>
      </c>
      <c r="C12" s="29" t="s">
        <v>1</v>
      </c>
      <c r="D12" s="29" t="s">
        <v>2</v>
      </c>
      <c r="E12" s="29" t="s">
        <v>3</v>
      </c>
      <c r="F12" s="29" t="s">
        <v>4</v>
      </c>
      <c r="G12" s="29" t="s">
        <v>5</v>
      </c>
      <c r="H12" s="29" t="s">
        <v>6</v>
      </c>
      <c r="I12" s="29" t="s">
        <v>7</v>
      </c>
      <c r="J12" s="29" t="s">
        <v>8</v>
      </c>
      <c r="K12" s="29" t="s">
        <v>9</v>
      </c>
      <c r="L12" s="29" t="s">
        <v>10</v>
      </c>
      <c r="M12" s="29" t="s">
        <v>11</v>
      </c>
      <c r="N12" s="29" t="s">
        <v>12</v>
      </c>
      <c r="O12" s="30" t="s">
        <v>13</v>
      </c>
      <c r="P12" s="5"/>
    </row>
    <row r="13" spans="2:43" s="4" customFormat="1" ht="40.5" customHeight="1" x14ac:dyDescent="0.25">
      <c r="B13" s="44" t="s">
        <v>20</v>
      </c>
      <c r="C13" s="45">
        <v>137334</v>
      </c>
      <c r="D13" s="45">
        <v>161505</v>
      </c>
      <c r="E13" s="45">
        <v>161758</v>
      </c>
      <c r="F13" s="45">
        <v>142081</v>
      </c>
      <c r="G13" s="45">
        <v>155240</v>
      </c>
      <c r="H13" s="45">
        <v>150433</v>
      </c>
      <c r="I13" s="45">
        <v>151841</v>
      </c>
      <c r="J13" s="45">
        <v>189450</v>
      </c>
      <c r="K13" s="45">
        <v>213808</v>
      </c>
      <c r="L13" s="45">
        <v>201255</v>
      </c>
      <c r="M13" s="45">
        <v>150559</v>
      </c>
      <c r="N13" s="45">
        <v>241606</v>
      </c>
      <c r="O13" s="46">
        <f>SUM(C13:N13)</f>
        <v>2056870</v>
      </c>
      <c r="P13" s="11"/>
    </row>
    <row r="14" spans="2:43" s="4" customFormat="1" ht="40.5" customHeight="1" x14ac:dyDescent="0.25">
      <c r="B14" s="44" t="s">
        <v>21</v>
      </c>
      <c r="C14" s="45">
        <v>13464</v>
      </c>
      <c r="D14" s="45">
        <v>10790</v>
      </c>
      <c r="E14" s="45">
        <v>15774</v>
      </c>
      <c r="F14" s="45">
        <v>17196</v>
      </c>
      <c r="G14" s="45">
        <v>19445</v>
      </c>
      <c r="H14" s="45">
        <v>20005</v>
      </c>
      <c r="I14" s="45">
        <v>24549</v>
      </c>
      <c r="J14" s="45">
        <v>19090</v>
      </c>
      <c r="K14" s="45">
        <v>23395</v>
      </c>
      <c r="L14" s="45">
        <v>29102</v>
      </c>
      <c r="M14" s="45">
        <v>22353</v>
      </c>
      <c r="N14" s="45">
        <v>28304</v>
      </c>
      <c r="O14" s="46">
        <f>SUM(C14:N14)</f>
        <v>243467</v>
      </c>
      <c r="P14" s="11"/>
    </row>
    <row r="15" spans="2:43" s="4" customFormat="1" ht="40.5" x14ac:dyDescent="0.25">
      <c r="B15" s="47" t="s">
        <v>22</v>
      </c>
      <c r="C15" s="45">
        <v>1190</v>
      </c>
      <c r="D15" s="45">
        <v>1090</v>
      </c>
      <c r="E15" s="45">
        <v>1720</v>
      </c>
      <c r="F15" s="45">
        <v>1590</v>
      </c>
      <c r="G15" s="45">
        <v>1640</v>
      </c>
      <c r="H15" s="45">
        <v>1167</v>
      </c>
      <c r="I15" s="45">
        <v>1415</v>
      </c>
      <c r="J15" s="45">
        <v>1598</v>
      </c>
      <c r="K15" s="45">
        <v>1498</v>
      </c>
      <c r="L15" s="45">
        <v>1284</v>
      </c>
      <c r="M15" s="45">
        <v>1574</v>
      </c>
      <c r="N15" s="45">
        <v>1722</v>
      </c>
      <c r="O15" s="46">
        <f>SUM(C15:N15)</f>
        <v>17488</v>
      </c>
      <c r="P15" s="11"/>
    </row>
    <row r="16" spans="2:43" s="4" customFormat="1" ht="14.25" thickBot="1" x14ac:dyDescent="0.3">
      <c r="B16" s="48" t="s">
        <v>13</v>
      </c>
      <c r="C16" s="39">
        <f t="shared" ref="C16:N16" si="4">SUM(C13:C15)</f>
        <v>151988</v>
      </c>
      <c r="D16" s="39">
        <f t="shared" si="4"/>
        <v>173385</v>
      </c>
      <c r="E16" s="39">
        <f>SUM(E13:E15)</f>
        <v>179252</v>
      </c>
      <c r="F16" s="39">
        <f t="shared" si="4"/>
        <v>160867</v>
      </c>
      <c r="G16" s="39">
        <f t="shared" si="4"/>
        <v>176325</v>
      </c>
      <c r="H16" s="39">
        <f>SUM(H13:H15)</f>
        <v>171605</v>
      </c>
      <c r="I16" s="39">
        <f t="shared" si="4"/>
        <v>177805</v>
      </c>
      <c r="J16" s="39">
        <f t="shared" si="4"/>
        <v>210138</v>
      </c>
      <c r="K16" s="39">
        <f t="shared" si="4"/>
        <v>238701</v>
      </c>
      <c r="L16" s="39">
        <f t="shared" si="4"/>
        <v>231641</v>
      </c>
      <c r="M16" s="39">
        <f t="shared" si="4"/>
        <v>174486</v>
      </c>
      <c r="N16" s="39">
        <f t="shared" si="4"/>
        <v>271632</v>
      </c>
      <c r="O16" s="46">
        <f>SUM(C16:N16)</f>
        <v>2317825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9" t="s">
        <v>18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"/>
    </row>
    <row r="18" spans="2:17" s="12" customFormat="1" ht="13.5" x14ac:dyDescent="0.25">
      <c r="B18" s="49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9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78" t="s">
        <v>53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31" t="s">
        <v>25</v>
      </c>
      <c r="C23" s="32" t="s">
        <v>1</v>
      </c>
      <c r="D23" s="32" t="s">
        <v>2</v>
      </c>
      <c r="E23" s="32" t="s">
        <v>3</v>
      </c>
      <c r="F23" s="32" t="s">
        <v>4</v>
      </c>
      <c r="G23" s="32" t="s">
        <v>5</v>
      </c>
      <c r="H23" s="32" t="s">
        <v>6</v>
      </c>
      <c r="I23" s="32" t="s">
        <v>7</v>
      </c>
      <c r="J23" s="32" t="s">
        <v>8</v>
      </c>
      <c r="K23" s="32" t="s">
        <v>9</v>
      </c>
      <c r="L23" s="32" t="s">
        <v>10</v>
      </c>
      <c r="M23" s="32" t="s">
        <v>11</v>
      </c>
      <c r="N23" s="32" t="s">
        <v>12</v>
      </c>
      <c r="O23" s="33" t="s">
        <v>13</v>
      </c>
      <c r="Q23" s="2"/>
    </row>
    <row r="24" spans="2:17" ht="13.5" x14ac:dyDescent="0.25">
      <c r="B24" s="50" t="s">
        <v>26</v>
      </c>
      <c r="C24" s="51">
        <v>14176.07</v>
      </c>
      <c r="D24" s="51">
        <v>37780.903999999995</v>
      </c>
      <c r="E24" s="51">
        <v>18784.34</v>
      </c>
      <c r="F24" s="51">
        <v>27864.404999999999</v>
      </c>
      <c r="G24" s="51">
        <v>37404.490000000005</v>
      </c>
      <c r="H24" s="51">
        <v>32792.931000000004</v>
      </c>
      <c r="I24" s="51">
        <v>32738.743999999999</v>
      </c>
      <c r="J24" s="51">
        <v>28317.190999999999</v>
      </c>
      <c r="K24" s="51">
        <v>28179.117999999999</v>
      </c>
      <c r="L24" s="51">
        <v>32938.911999999997</v>
      </c>
      <c r="M24" s="51">
        <v>31359.510999999999</v>
      </c>
      <c r="N24" s="51">
        <v>25185.533999999996</v>
      </c>
      <c r="O24" s="52">
        <f>SUM(C24:N24)</f>
        <v>347522.14999999997</v>
      </c>
      <c r="Q24" s="2"/>
    </row>
    <row r="25" spans="2:17" ht="14.25" thickBot="1" x14ac:dyDescent="0.3">
      <c r="B25" s="48" t="s">
        <v>13</v>
      </c>
      <c r="C25" s="53">
        <f t="shared" ref="C25:N25" si="5">SUM(C24:C24)</f>
        <v>14176.07</v>
      </c>
      <c r="D25" s="53">
        <f t="shared" si="5"/>
        <v>37780.903999999995</v>
      </c>
      <c r="E25" s="53">
        <f t="shared" si="5"/>
        <v>18784.34</v>
      </c>
      <c r="F25" s="53">
        <f t="shared" si="5"/>
        <v>27864.404999999999</v>
      </c>
      <c r="G25" s="53">
        <f t="shared" si="5"/>
        <v>37404.490000000005</v>
      </c>
      <c r="H25" s="53">
        <f t="shared" si="5"/>
        <v>32792.931000000004</v>
      </c>
      <c r="I25" s="53">
        <f t="shared" si="5"/>
        <v>32738.743999999999</v>
      </c>
      <c r="J25" s="53">
        <f t="shared" si="5"/>
        <v>28317.190999999999</v>
      </c>
      <c r="K25" s="53">
        <f t="shared" si="5"/>
        <v>28179.117999999999</v>
      </c>
      <c r="L25" s="53">
        <f t="shared" si="5"/>
        <v>32938.911999999997</v>
      </c>
      <c r="M25" s="53">
        <f t="shared" si="5"/>
        <v>31359.510999999999</v>
      </c>
      <c r="N25" s="53">
        <f t="shared" si="5"/>
        <v>25185.533999999996</v>
      </c>
      <c r="O25" s="52">
        <f>SUM(C25:N25)</f>
        <v>347522.14999999997</v>
      </c>
    </row>
    <row r="26" spans="2:17" s="4" customFormat="1" ht="13.5" x14ac:dyDescent="0.25">
      <c r="B26" s="49" t="s">
        <v>19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2:17" s="4" customFormat="1" ht="13.5" x14ac:dyDescent="0.25">
      <c r="B27" s="49" t="s">
        <v>18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2:17" s="4" customFormat="1" ht="15" x14ac:dyDescent="0.2">
      <c r="B28" s="78" t="s">
        <v>54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31" t="s">
        <v>25</v>
      </c>
      <c r="C30" s="32" t="s">
        <v>1</v>
      </c>
      <c r="D30" s="32" t="s">
        <v>2</v>
      </c>
      <c r="E30" s="32" t="s">
        <v>3</v>
      </c>
      <c r="F30" s="32" t="s">
        <v>4</v>
      </c>
      <c r="G30" s="32" t="s">
        <v>5</v>
      </c>
      <c r="H30" s="32" t="s">
        <v>6</v>
      </c>
      <c r="I30" s="32" t="s">
        <v>7</v>
      </c>
      <c r="J30" s="32" t="s">
        <v>8</v>
      </c>
      <c r="K30" s="32" t="s">
        <v>9</v>
      </c>
      <c r="L30" s="32" t="s">
        <v>10</v>
      </c>
      <c r="M30" s="32" t="s">
        <v>11</v>
      </c>
      <c r="N30" s="32" t="s">
        <v>12</v>
      </c>
      <c r="O30" s="33" t="s">
        <v>13</v>
      </c>
    </row>
    <row r="31" spans="2:17" s="5" customFormat="1" ht="14.25" customHeight="1" x14ac:dyDescent="0.25">
      <c r="B31" s="24" t="s">
        <v>27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31</v>
      </c>
      <c r="K31" s="54">
        <v>0</v>
      </c>
      <c r="L31" s="54">
        <v>979.51900000000001</v>
      </c>
      <c r="M31" s="54">
        <v>574.97</v>
      </c>
      <c r="N31" s="54">
        <v>599.55999999999995</v>
      </c>
      <c r="O31" s="55">
        <f>SUM(C31:N31)</f>
        <v>2185.049</v>
      </c>
    </row>
    <row r="32" spans="2:17" s="5" customFormat="1" ht="14.25" customHeight="1" x14ac:dyDescent="0.25">
      <c r="B32" s="24" t="s">
        <v>28</v>
      </c>
      <c r="C32" s="51">
        <v>0</v>
      </c>
      <c r="D32" s="54">
        <v>0</v>
      </c>
      <c r="E32" s="54">
        <v>727.26</v>
      </c>
      <c r="F32" s="54">
        <v>0</v>
      </c>
      <c r="G32" s="54">
        <v>0</v>
      </c>
      <c r="H32" s="54">
        <v>1573.56</v>
      </c>
      <c r="I32" s="54">
        <v>1117.33</v>
      </c>
      <c r="J32" s="54">
        <v>977.57299999999998</v>
      </c>
      <c r="K32" s="54">
        <v>0</v>
      </c>
      <c r="L32" s="54">
        <v>0</v>
      </c>
      <c r="M32" s="54">
        <v>0</v>
      </c>
      <c r="N32" s="54">
        <v>133.30000000000001</v>
      </c>
      <c r="O32" s="55">
        <f>SUM(C32:N32)</f>
        <v>4529.0230000000001</v>
      </c>
    </row>
    <row r="33" spans="2:17" s="5" customFormat="1" ht="13.5" x14ac:dyDescent="0.25">
      <c r="B33" s="24" t="s">
        <v>44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5">
        <f t="shared" ref="O33:O46" si="6">SUM(C33:N33)</f>
        <v>0</v>
      </c>
    </row>
    <row r="34" spans="2:17" s="14" customFormat="1" ht="13.5" x14ac:dyDescent="0.25">
      <c r="B34" s="56" t="s">
        <v>45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5">
        <f t="shared" si="6"/>
        <v>0</v>
      </c>
    </row>
    <row r="35" spans="2:17" s="3" customFormat="1" ht="13.5" x14ac:dyDescent="0.25">
      <c r="B35" s="50" t="s">
        <v>46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5364</v>
      </c>
      <c r="K35" s="51">
        <v>0</v>
      </c>
      <c r="L35" s="51">
        <v>0</v>
      </c>
      <c r="M35" s="51">
        <v>0</v>
      </c>
      <c r="N35" s="51">
        <v>0</v>
      </c>
      <c r="O35" s="55">
        <f t="shared" si="6"/>
        <v>5364</v>
      </c>
    </row>
    <row r="36" spans="2:17" s="3" customFormat="1" ht="14.25" customHeight="1" x14ac:dyDescent="0.25">
      <c r="B36" s="50" t="s">
        <v>47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5">
        <f t="shared" si="6"/>
        <v>0</v>
      </c>
    </row>
    <row r="37" spans="2:17" s="3" customFormat="1" ht="13.5" x14ac:dyDescent="0.25">
      <c r="B37" s="57" t="s">
        <v>43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5">
        <f t="shared" si="6"/>
        <v>0</v>
      </c>
    </row>
    <row r="38" spans="2:17" s="3" customFormat="1" ht="13.5" x14ac:dyDescent="0.25">
      <c r="B38" s="59" t="s">
        <v>41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5">
        <f t="shared" si="6"/>
        <v>0</v>
      </c>
    </row>
    <row r="39" spans="2:17" s="3" customFormat="1" ht="13.5" x14ac:dyDescent="0.25">
      <c r="B39" s="59" t="s">
        <v>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5">
        <f t="shared" si="6"/>
        <v>0</v>
      </c>
    </row>
    <row r="40" spans="2:17" s="4" customFormat="1" ht="13.5" x14ac:dyDescent="0.25">
      <c r="B40" s="60" t="s">
        <v>29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5">
        <f t="shared" si="6"/>
        <v>0</v>
      </c>
    </row>
    <row r="41" spans="2:17" s="5" customFormat="1" ht="14.25" customHeight="1" x14ac:dyDescent="0.25">
      <c r="B41" s="57" t="s">
        <v>30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5">
        <f t="shared" si="6"/>
        <v>0</v>
      </c>
    </row>
    <row r="42" spans="2:17" s="4" customFormat="1" ht="14.25" customHeight="1" x14ac:dyDescent="0.25">
      <c r="B42" s="61" t="s">
        <v>31</v>
      </c>
      <c r="C42" s="62">
        <f>SUM(C43:C45)</f>
        <v>2053.2249999999999</v>
      </c>
      <c r="D42" s="62">
        <f t="shared" ref="D42:N42" si="7">SUM(D43:D45)</f>
        <v>10186.835999999999</v>
      </c>
      <c r="E42" s="62">
        <f t="shared" si="7"/>
        <v>0</v>
      </c>
      <c r="F42" s="62">
        <f t="shared" si="7"/>
        <v>4103.9120000000003</v>
      </c>
      <c r="G42" s="62">
        <f t="shared" si="7"/>
        <v>4561.1610000000001</v>
      </c>
      <c r="H42" s="62">
        <f t="shared" si="7"/>
        <v>8165.4250000000002</v>
      </c>
      <c r="I42" s="62">
        <f t="shared" si="7"/>
        <v>6727.8149999999996</v>
      </c>
      <c r="J42" s="62">
        <f t="shared" si="7"/>
        <v>21911.847000000002</v>
      </c>
      <c r="K42" s="62">
        <f t="shared" si="7"/>
        <v>36177.040999999997</v>
      </c>
      <c r="L42" s="62">
        <f t="shared" si="7"/>
        <v>0</v>
      </c>
      <c r="M42" s="62">
        <f t="shared" si="7"/>
        <v>7121.1710000000003</v>
      </c>
      <c r="N42" s="62">
        <f t="shared" si="7"/>
        <v>6938.9440000000004</v>
      </c>
      <c r="O42" s="55">
        <f t="shared" si="6"/>
        <v>107947.37699999999</v>
      </c>
    </row>
    <row r="43" spans="2:17" s="4" customFormat="1" ht="14.25" customHeight="1" x14ac:dyDescent="0.25">
      <c r="B43" s="63" t="s">
        <v>37</v>
      </c>
      <c r="C43" s="51">
        <v>2053.2249999999999</v>
      </c>
      <c r="D43" s="51">
        <v>10186.835999999999</v>
      </c>
      <c r="E43" s="51">
        <v>0</v>
      </c>
      <c r="F43" s="51">
        <v>4103.9120000000003</v>
      </c>
      <c r="G43" s="51">
        <v>4561.1610000000001</v>
      </c>
      <c r="H43" s="51">
        <v>8165.4250000000002</v>
      </c>
      <c r="I43" s="51">
        <v>6727.8149999999996</v>
      </c>
      <c r="J43" s="51">
        <v>6644.9889999999996</v>
      </c>
      <c r="K43" s="51">
        <v>6969.67</v>
      </c>
      <c r="L43" s="51">
        <v>0</v>
      </c>
      <c r="M43" s="51">
        <v>7121.1710000000003</v>
      </c>
      <c r="N43" s="51">
        <v>6938.9440000000004</v>
      </c>
      <c r="O43" s="55">
        <f t="shared" si="6"/>
        <v>63473.148000000001</v>
      </c>
      <c r="Q43" s="2"/>
    </row>
    <row r="44" spans="2:17" s="4" customFormat="1" ht="14.25" customHeight="1" x14ac:dyDescent="0.25">
      <c r="B44" s="63" t="s">
        <v>57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12421.858</v>
      </c>
      <c r="K44" s="51">
        <v>29207.370999999999</v>
      </c>
      <c r="L44" s="51">
        <v>0</v>
      </c>
      <c r="M44" s="51">
        <v>0</v>
      </c>
      <c r="N44" s="51">
        <v>0</v>
      </c>
      <c r="O44" s="55">
        <f t="shared" si="6"/>
        <v>41629.228999999999</v>
      </c>
      <c r="Q44" s="2"/>
    </row>
    <row r="45" spans="2:17" s="4" customFormat="1" ht="14.25" customHeight="1" x14ac:dyDescent="0.25">
      <c r="B45" s="63" t="s">
        <v>49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2845</v>
      </c>
      <c r="K45" s="51">
        <v>0</v>
      </c>
      <c r="L45" s="51">
        <v>0</v>
      </c>
      <c r="M45" s="51">
        <v>0</v>
      </c>
      <c r="N45" s="51">
        <v>0</v>
      </c>
      <c r="O45" s="55">
        <f t="shared" si="6"/>
        <v>2845</v>
      </c>
    </row>
    <row r="46" spans="2:17" s="4" customFormat="1" ht="15" customHeight="1" thickBot="1" x14ac:dyDescent="0.3">
      <c r="B46" s="48" t="s">
        <v>13</v>
      </c>
      <c r="C46" s="53">
        <f>C31+C32+C33+C34+C35+C36+C37+C38+C39+C40+C42</f>
        <v>2053.2249999999999</v>
      </c>
      <c r="D46" s="53">
        <f t="shared" ref="D46:J46" si="8">D31+D32+D33+D34+D35+D36+D37+D38+D39+D40+D42</f>
        <v>10186.835999999999</v>
      </c>
      <c r="E46" s="53">
        <f>E31+E32+E33+E34+E35+E36+E37+E38+E39+E40+E42</f>
        <v>727.26</v>
      </c>
      <c r="F46" s="53">
        <f t="shared" si="8"/>
        <v>4103.9120000000003</v>
      </c>
      <c r="G46" s="53">
        <f>G31+G32+G33+G34+G35+G36+G37+G38+G39+G40+G42</f>
        <v>4561.1610000000001</v>
      </c>
      <c r="H46" s="53">
        <f t="shared" si="8"/>
        <v>9738.9850000000006</v>
      </c>
      <c r="I46" s="53">
        <f t="shared" si="8"/>
        <v>7845.1449999999995</v>
      </c>
      <c r="J46" s="53">
        <f t="shared" si="8"/>
        <v>28284.420000000002</v>
      </c>
      <c r="K46" s="53">
        <f>K31+K32+K33+K34+K35+K36+K37+K38+K39+K40+K42</f>
        <v>36177.040999999997</v>
      </c>
      <c r="L46" s="53">
        <f t="shared" ref="L46:N46" si="9">L31+L32+L33+L34+L35+L36+L37+L38+L39+L40+L42</f>
        <v>979.51900000000001</v>
      </c>
      <c r="M46" s="53">
        <f t="shared" si="9"/>
        <v>7696.1410000000005</v>
      </c>
      <c r="N46" s="53">
        <f t="shared" si="9"/>
        <v>7671.8040000000001</v>
      </c>
      <c r="O46" s="55">
        <f t="shared" si="6"/>
        <v>120025.44900000001</v>
      </c>
      <c r="P46" s="5"/>
    </row>
    <row r="47" spans="2:17" s="4" customFormat="1" ht="13.5" x14ac:dyDescent="0.25">
      <c r="B47" s="49" t="s">
        <v>19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41"/>
    </row>
    <row r="48" spans="2:17" s="4" customFormat="1" ht="5.25" customHeight="1" x14ac:dyDescent="0.25">
      <c r="B48" s="49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41"/>
    </row>
    <row r="49" spans="2:21" s="4" customFormat="1" ht="15" x14ac:dyDescent="0.2">
      <c r="B49" s="78" t="s">
        <v>55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2:21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1" s="4" customFormat="1" ht="13.5" x14ac:dyDescent="0.25">
      <c r="B51" s="31" t="s">
        <v>25</v>
      </c>
      <c r="C51" s="32" t="s">
        <v>1</v>
      </c>
      <c r="D51" s="32" t="s">
        <v>2</v>
      </c>
      <c r="E51" s="32" t="s">
        <v>3</v>
      </c>
      <c r="F51" s="32" t="s">
        <v>4</v>
      </c>
      <c r="G51" s="32" t="s">
        <v>5</v>
      </c>
      <c r="H51" s="32" t="s">
        <v>6</v>
      </c>
      <c r="I51" s="32" t="s">
        <v>7</v>
      </c>
      <c r="J51" s="32" t="s">
        <v>8</v>
      </c>
      <c r="K51" s="32" t="s">
        <v>9</v>
      </c>
      <c r="L51" s="32" t="s">
        <v>10</v>
      </c>
      <c r="M51" s="32" t="s">
        <v>11</v>
      </c>
      <c r="N51" s="32" t="s">
        <v>12</v>
      </c>
      <c r="O51" s="33" t="s">
        <v>13</v>
      </c>
    </row>
    <row r="52" spans="2:21" s="4" customFormat="1" ht="13.5" x14ac:dyDescent="0.25">
      <c r="B52" s="57" t="s">
        <v>32</v>
      </c>
      <c r="C52" s="51">
        <v>0</v>
      </c>
      <c r="D52" s="51">
        <v>90.6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134.96</v>
      </c>
      <c r="K52" s="51">
        <v>2476</v>
      </c>
      <c r="L52" s="51">
        <v>157</v>
      </c>
      <c r="M52" s="51">
        <v>3</v>
      </c>
      <c r="N52" s="51">
        <v>0</v>
      </c>
      <c r="O52" s="55">
        <f t="shared" ref="O52:O64" si="10">SUM(C52:N52)</f>
        <v>2861.56</v>
      </c>
    </row>
    <row r="53" spans="2:21" s="4" customFormat="1" ht="13.5" x14ac:dyDescent="0.25">
      <c r="B53" s="57" t="s">
        <v>33</v>
      </c>
      <c r="C53" s="51">
        <v>1020.5</v>
      </c>
      <c r="D53" s="51">
        <v>1665</v>
      </c>
      <c r="E53" s="51">
        <v>2980.45</v>
      </c>
      <c r="F53" s="51">
        <v>1468.5</v>
      </c>
      <c r="G53" s="51">
        <v>459</v>
      </c>
      <c r="H53" s="51">
        <v>112.96</v>
      </c>
      <c r="I53" s="51">
        <v>3.2</v>
      </c>
      <c r="J53" s="51">
        <v>167</v>
      </c>
      <c r="K53" s="51">
        <v>0</v>
      </c>
      <c r="L53" s="51">
        <v>549.21600000000001</v>
      </c>
      <c r="M53" s="51">
        <v>1376</v>
      </c>
      <c r="N53" s="51">
        <v>2079.5</v>
      </c>
      <c r="O53" s="55">
        <f t="shared" si="10"/>
        <v>11881.325999999999</v>
      </c>
    </row>
    <row r="54" spans="2:21" s="4" customFormat="1" ht="13.5" x14ac:dyDescent="0.25">
      <c r="B54" s="57" t="s">
        <v>43</v>
      </c>
      <c r="C54" s="58">
        <v>0</v>
      </c>
      <c r="D54" s="58">
        <v>0</v>
      </c>
      <c r="E54" s="58">
        <v>0</v>
      </c>
      <c r="F54" s="58">
        <v>0</v>
      </c>
      <c r="G54" s="51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5">
        <f t="shared" si="10"/>
        <v>0</v>
      </c>
    </row>
    <row r="55" spans="2:21" s="5" customFormat="1" ht="13.5" x14ac:dyDescent="0.25">
      <c r="B55" s="59" t="s">
        <v>41</v>
      </c>
      <c r="C55" s="66">
        <v>452.7</v>
      </c>
      <c r="D55" s="66">
        <v>300</v>
      </c>
      <c r="E55" s="66">
        <v>172.5</v>
      </c>
      <c r="F55" s="66">
        <v>0</v>
      </c>
      <c r="G55" s="66">
        <v>0</v>
      </c>
      <c r="H55" s="66">
        <v>0</v>
      </c>
      <c r="I55" s="58">
        <v>67.5</v>
      </c>
      <c r="J55" s="58">
        <v>226</v>
      </c>
      <c r="K55" s="58">
        <v>100</v>
      </c>
      <c r="L55" s="58">
        <v>63</v>
      </c>
      <c r="M55" s="58">
        <v>260</v>
      </c>
      <c r="N55" s="58">
        <v>1597</v>
      </c>
      <c r="O55" s="55">
        <f t="shared" ref="O55" si="11">SUM(C55:N55)</f>
        <v>3238.7</v>
      </c>
    </row>
    <row r="56" spans="2:21" s="5" customFormat="1" ht="13.5" x14ac:dyDescent="0.25">
      <c r="B56" s="59" t="s">
        <v>42</v>
      </c>
      <c r="C56" s="66">
        <v>1042</v>
      </c>
      <c r="D56" s="66">
        <v>905</v>
      </c>
      <c r="E56" s="66">
        <v>0</v>
      </c>
      <c r="F56" s="66">
        <v>0</v>
      </c>
      <c r="G56" s="66">
        <v>0</v>
      </c>
      <c r="H56" s="66">
        <v>0</v>
      </c>
      <c r="I56" s="58">
        <v>0</v>
      </c>
      <c r="J56" s="58">
        <v>0</v>
      </c>
      <c r="K56" s="58">
        <v>0</v>
      </c>
      <c r="L56" s="58">
        <v>0</v>
      </c>
      <c r="M56" s="58">
        <v>1122</v>
      </c>
      <c r="N56" s="58">
        <v>665</v>
      </c>
      <c r="O56" s="55">
        <f t="shared" si="10"/>
        <v>3734</v>
      </c>
    </row>
    <row r="57" spans="2:21" s="4" customFormat="1" ht="13.5" x14ac:dyDescent="0.25">
      <c r="B57" s="60" t="s">
        <v>34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5">
        <f t="shared" si="10"/>
        <v>0</v>
      </c>
    </row>
    <row r="58" spans="2:21" s="4" customFormat="1" ht="13.5" x14ac:dyDescent="0.25">
      <c r="B58" s="67" t="s">
        <v>35</v>
      </c>
      <c r="C58" s="58">
        <v>0</v>
      </c>
      <c r="D58" s="58">
        <v>0</v>
      </c>
      <c r="E58" s="58">
        <v>0</v>
      </c>
      <c r="F58" s="5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55">
        <f t="shared" si="10"/>
        <v>0</v>
      </c>
    </row>
    <row r="59" spans="2:21" s="4" customFormat="1" ht="13.5" x14ac:dyDescent="0.25">
      <c r="B59" s="69" t="s">
        <v>31</v>
      </c>
      <c r="C59" s="70">
        <f>SUM(C60:C63)</f>
        <v>4494.66</v>
      </c>
      <c r="D59" s="70">
        <f t="shared" ref="D59:N59" si="12">SUM(D60:D63)</f>
        <v>5174.13</v>
      </c>
      <c r="E59" s="70">
        <f t="shared" si="12"/>
        <v>6196.2</v>
      </c>
      <c r="F59" s="70">
        <f t="shared" si="12"/>
        <v>866.5</v>
      </c>
      <c r="G59" s="70">
        <f t="shared" si="12"/>
        <v>4034.4</v>
      </c>
      <c r="H59" s="70">
        <f t="shared" si="12"/>
        <v>1142</v>
      </c>
      <c r="I59" s="70">
        <f t="shared" si="12"/>
        <v>3581</v>
      </c>
      <c r="J59" s="70">
        <f t="shared" si="12"/>
        <v>3608</v>
      </c>
      <c r="K59" s="70">
        <f t="shared" si="12"/>
        <v>3672</v>
      </c>
      <c r="L59" s="70">
        <f t="shared" si="12"/>
        <v>3064</v>
      </c>
      <c r="M59" s="70">
        <f t="shared" si="12"/>
        <v>1519</v>
      </c>
      <c r="N59" s="70">
        <f t="shared" si="12"/>
        <v>9889</v>
      </c>
      <c r="O59" s="55">
        <f t="shared" si="10"/>
        <v>47240.89</v>
      </c>
    </row>
    <row r="60" spans="2:21" s="4" customFormat="1" ht="13.5" x14ac:dyDescent="0.25">
      <c r="B60" s="63" t="s">
        <v>38</v>
      </c>
      <c r="C60" s="51">
        <v>202.4</v>
      </c>
      <c r="D60" s="51">
        <v>110.5</v>
      </c>
      <c r="E60" s="58">
        <v>0</v>
      </c>
      <c r="F60" s="58">
        <v>113.3</v>
      </c>
      <c r="G60" s="68">
        <v>261.8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55">
        <f t="shared" si="10"/>
        <v>688</v>
      </c>
    </row>
    <row r="61" spans="2:21" s="4" customFormat="1" ht="13.5" x14ac:dyDescent="0.25">
      <c r="B61" s="63" t="s">
        <v>39</v>
      </c>
      <c r="C61" s="51">
        <v>178.9</v>
      </c>
      <c r="D61" s="51">
        <v>242.68</v>
      </c>
      <c r="E61" s="58">
        <v>59.7</v>
      </c>
      <c r="F61" s="58">
        <v>153.80000000000001</v>
      </c>
      <c r="G61" s="68">
        <v>170.1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55">
        <f t="shared" si="10"/>
        <v>805.18000000000006</v>
      </c>
    </row>
    <row r="62" spans="2:21" s="4" customFormat="1" ht="13.5" x14ac:dyDescent="0.25">
      <c r="B62" s="63" t="s">
        <v>40</v>
      </c>
      <c r="C62" s="51">
        <v>160.30000000000001</v>
      </c>
      <c r="D62" s="51">
        <v>234.2</v>
      </c>
      <c r="E62" s="58">
        <v>49.1</v>
      </c>
      <c r="F62" s="58">
        <v>73.400000000000006</v>
      </c>
      <c r="G62" s="68">
        <v>173.5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55">
        <f t="shared" si="10"/>
        <v>690.5</v>
      </c>
      <c r="Q62" s="2"/>
      <c r="R62" s="1"/>
      <c r="T62" s="1"/>
    </row>
    <row r="63" spans="2:21" s="4" customFormat="1" ht="13.5" x14ac:dyDescent="0.25">
      <c r="B63" s="63" t="s">
        <v>48</v>
      </c>
      <c r="C63" s="71">
        <v>3953.06</v>
      </c>
      <c r="D63" s="51">
        <v>4586.75</v>
      </c>
      <c r="E63" s="71">
        <v>6087.4</v>
      </c>
      <c r="F63" s="71">
        <v>526</v>
      </c>
      <c r="G63" s="72">
        <v>3429</v>
      </c>
      <c r="H63" s="72">
        <v>1142</v>
      </c>
      <c r="I63" s="72">
        <v>3581</v>
      </c>
      <c r="J63" s="72">
        <v>3608</v>
      </c>
      <c r="K63" s="72">
        <v>3672</v>
      </c>
      <c r="L63" s="72">
        <v>3064</v>
      </c>
      <c r="M63" s="72">
        <v>1519</v>
      </c>
      <c r="N63" s="72">
        <v>9889</v>
      </c>
      <c r="O63" s="55">
        <f t="shared" si="10"/>
        <v>45057.21</v>
      </c>
      <c r="Q63" s="2"/>
      <c r="R63" s="1"/>
      <c r="T63" s="1"/>
    </row>
    <row r="64" spans="2:21" ht="12" customHeight="1" thickBot="1" x14ac:dyDescent="0.3">
      <c r="B64" s="73" t="s">
        <v>13</v>
      </c>
      <c r="C64" s="74">
        <f>SUM(C52,C53,C54,C55,C56,C57,C59)</f>
        <v>7009.86</v>
      </c>
      <c r="D64" s="74">
        <f t="shared" ref="D64:N64" si="13">SUM(D52,D53,D54:D54,D55,D56,D57,D59)</f>
        <v>8134.73</v>
      </c>
      <c r="E64" s="74">
        <f t="shared" si="13"/>
        <v>9349.15</v>
      </c>
      <c r="F64" s="74">
        <f t="shared" si="13"/>
        <v>2335</v>
      </c>
      <c r="G64" s="74">
        <f t="shared" si="13"/>
        <v>4493.3999999999996</v>
      </c>
      <c r="H64" s="74">
        <f t="shared" si="13"/>
        <v>1254.96</v>
      </c>
      <c r="I64" s="74">
        <f t="shared" si="13"/>
        <v>3651.7</v>
      </c>
      <c r="J64" s="74">
        <f t="shared" si="13"/>
        <v>4135.96</v>
      </c>
      <c r="K64" s="74">
        <f t="shared" si="13"/>
        <v>6248</v>
      </c>
      <c r="L64" s="74">
        <f t="shared" si="13"/>
        <v>3833.2159999999999</v>
      </c>
      <c r="M64" s="74">
        <f t="shared" si="13"/>
        <v>4280</v>
      </c>
      <c r="N64" s="74">
        <f t="shared" si="13"/>
        <v>14230.5</v>
      </c>
      <c r="O64" s="55">
        <f t="shared" si="10"/>
        <v>68956.475999999995</v>
      </c>
      <c r="Q64" s="2"/>
      <c r="S64" s="2"/>
      <c r="U64" s="2"/>
    </row>
    <row r="65" spans="2:15" ht="13.5" x14ac:dyDescent="0.25">
      <c r="B65" s="49" t="s">
        <v>19</v>
      </c>
      <c r="C65" s="40"/>
      <c r="D65" s="40"/>
      <c r="E65" s="40"/>
      <c r="F65" s="75"/>
      <c r="G65" s="75"/>
      <c r="H65" s="75"/>
      <c r="I65" s="40"/>
      <c r="J65" s="40"/>
      <c r="K65" s="40"/>
      <c r="L65" s="40"/>
      <c r="M65" s="40"/>
      <c r="N65" s="40"/>
      <c r="O65" s="41"/>
    </row>
    <row r="66" spans="2:15" ht="15" x14ac:dyDescent="0.2">
      <c r="B66" s="78" t="s">
        <v>56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</row>
    <row r="67" spans="2:15" ht="4.5" customHeight="1" thickBot="1" x14ac:dyDescent="0.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ht="13.5" x14ac:dyDescent="0.25">
      <c r="B68" s="31" t="s">
        <v>25</v>
      </c>
      <c r="C68" s="32" t="s">
        <v>1</v>
      </c>
      <c r="D68" s="32" t="s">
        <v>2</v>
      </c>
      <c r="E68" s="32" t="s">
        <v>3</v>
      </c>
      <c r="F68" s="32" t="s">
        <v>4</v>
      </c>
      <c r="G68" s="32" t="s">
        <v>5</v>
      </c>
      <c r="H68" s="32" t="s">
        <v>6</v>
      </c>
      <c r="I68" s="32" t="s">
        <v>7</v>
      </c>
      <c r="J68" s="32" t="s">
        <v>8</v>
      </c>
      <c r="K68" s="32" t="s">
        <v>9</v>
      </c>
      <c r="L68" s="32" t="s">
        <v>10</v>
      </c>
      <c r="M68" s="32" t="s">
        <v>11</v>
      </c>
      <c r="N68" s="32" t="s">
        <v>12</v>
      </c>
      <c r="O68" s="33" t="s">
        <v>13</v>
      </c>
    </row>
    <row r="69" spans="2:15" ht="13.5" x14ac:dyDescent="0.25">
      <c r="B69" s="57" t="s">
        <v>0</v>
      </c>
      <c r="C69" s="76">
        <v>358</v>
      </c>
      <c r="D69" s="76">
        <v>474</v>
      </c>
      <c r="E69" s="76">
        <v>353</v>
      </c>
      <c r="F69" s="76">
        <v>362</v>
      </c>
      <c r="G69" s="76">
        <v>414</v>
      </c>
      <c r="H69" s="76">
        <v>100</v>
      </c>
      <c r="I69" s="76">
        <v>275</v>
      </c>
      <c r="J69" s="76">
        <v>72</v>
      </c>
      <c r="K69" s="76">
        <v>127</v>
      </c>
      <c r="L69" s="76">
        <v>63</v>
      </c>
      <c r="M69" s="76">
        <v>150</v>
      </c>
      <c r="N69" s="76">
        <v>196</v>
      </c>
      <c r="O69" s="77">
        <f>SUM(C69:N69)</f>
        <v>2944</v>
      </c>
    </row>
    <row r="70" spans="2:15" ht="13.5" x14ac:dyDescent="0.25">
      <c r="B70" s="57" t="s">
        <v>36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7">
        <f>SUM(C70:N70)</f>
        <v>0</v>
      </c>
    </row>
    <row r="71" spans="2:15" ht="14.25" thickBot="1" x14ac:dyDescent="0.3">
      <c r="B71" s="48" t="s">
        <v>13</v>
      </c>
      <c r="C71" s="73">
        <f t="shared" ref="C71:N71" si="14">SUM(C69:C70)</f>
        <v>358</v>
      </c>
      <c r="D71" s="73">
        <f t="shared" si="14"/>
        <v>474</v>
      </c>
      <c r="E71" s="73" t="s">
        <v>50</v>
      </c>
      <c r="F71" s="73">
        <f t="shared" si="14"/>
        <v>362</v>
      </c>
      <c r="G71" s="73">
        <f t="shared" si="14"/>
        <v>414</v>
      </c>
      <c r="H71" s="73">
        <f t="shared" si="14"/>
        <v>100</v>
      </c>
      <c r="I71" s="73">
        <f t="shared" si="14"/>
        <v>275</v>
      </c>
      <c r="J71" s="73">
        <f t="shared" si="14"/>
        <v>72</v>
      </c>
      <c r="K71" s="73">
        <f t="shared" si="14"/>
        <v>127</v>
      </c>
      <c r="L71" s="73">
        <f t="shared" si="14"/>
        <v>63</v>
      </c>
      <c r="M71" s="73">
        <f t="shared" si="14"/>
        <v>150</v>
      </c>
      <c r="N71" s="73">
        <f t="shared" si="14"/>
        <v>196</v>
      </c>
      <c r="O71" s="77">
        <f>SUM(C71:N71)</f>
        <v>2591</v>
      </c>
    </row>
    <row r="72" spans="2:15" ht="11.25" customHeight="1" x14ac:dyDescent="0.2"/>
    <row r="74" spans="2:15" x14ac:dyDescent="0.2">
      <c r="C74" s="15"/>
      <c r="D74" s="15"/>
      <c r="E74" s="15"/>
      <c r="F74" s="15"/>
      <c r="G74" s="15"/>
      <c r="H74" s="15"/>
      <c r="I74" s="15"/>
      <c r="J74" s="15"/>
      <c r="K74" s="15"/>
    </row>
    <row r="75" spans="2:15" x14ac:dyDescent="0.2">
      <c r="F75" s="15"/>
      <c r="G75" s="15"/>
      <c r="H75" s="15"/>
      <c r="O75" s="15"/>
    </row>
  </sheetData>
  <mergeCells count="6">
    <mergeCell ref="B66:O66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5" orientation="landscape" r:id="rId1"/>
  <headerFooter alignWithMargins="0"/>
  <ignoredErrors>
    <ignoredError sqref="O55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2019-01-11T00:16:54Z</cp:lastPrinted>
  <dcterms:created xsi:type="dcterms:W3CDTF">2010-12-29T18:43:41Z</dcterms:created>
  <dcterms:modified xsi:type="dcterms:W3CDTF">2019-01-11T23:59:38Z</dcterms:modified>
</cp:coreProperties>
</file>