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7\PAGINA WEB 2017\"/>
    </mc:Choice>
  </mc:AlternateContent>
  <bookViews>
    <workbookView xWindow="-7590" yWindow="2055" windowWidth="15480" windowHeight="9465" tabRatio="738"/>
  </bookViews>
  <sheets>
    <sheet name="Mov.PortuarioMensual " sheetId="89" r:id="rId1"/>
  </sheets>
  <definedNames>
    <definedName name="_xlnm.Print_Area" localSheetId="0">'Mov.PortuarioMensual '!$A$1:$P$72</definedName>
  </definedNames>
  <calcPr calcId="152511"/>
</workbook>
</file>

<file path=xl/calcChain.xml><?xml version="1.0" encoding="utf-8"?>
<calcChain xmlns="http://schemas.openxmlformats.org/spreadsheetml/2006/main">
  <c r="E26" i="89" l="1"/>
  <c r="N27" i="89" l="1"/>
  <c r="O65" i="89" l="1"/>
  <c r="O64" i="89"/>
  <c r="O63" i="89"/>
  <c r="N62" i="89"/>
  <c r="M62" i="89"/>
  <c r="L62" i="89"/>
  <c r="K62" i="89"/>
  <c r="J62" i="89"/>
  <c r="I62" i="89"/>
  <c r="H62" i="89"/>
  <c r="G62" i="89"/>
  <c r="F62" i="89"/>
  <c r="E62" i="89"/>
  <c r="D62" i="89"/>
  <c r="C62" i="89"/>
  <c r="O62" i="89" s="1"/>
  <c r="O60" i="89"/>
  <c r="D59" i="89"/>
  <c r="O59" i="89" s="1"/>
  <c r="C59" i="89"/>
  <c r="O57" i="89"/>
  <c r="O56" i="89"/>
  <c r="N55" i="89"/>
  <c r="M55" i="89"/>
  <c r="L55" i="89"/>
  <c r="K55" i="89"/>
  <c r="J55" i="89"/>
  <c r="I55" i="89"/>
  <c r="H55" i="89"/>
  <c r="G55" i="89"/>
  <c r="F55" i="89"/>
  <c r="E55" i="89"/>
  <c r="D55" i="89"/>
  <c r="C55" i="89"/>
  <c r="O55" i="89" s="1"/>
  <c r="O53" i="89"/>
  <c r="O52" i="89"/>
  <c r="N51" i="89"/>
  <c r="M51" i="89"/>
  <c r="L51" i="89"/>
  <c r="K51" i="89"/>
  <c r="J51" i="89"/>
  <c r="I51" i="89"/>
  <c r="H51" i="89"/>
  <c r="G51" i="89"/>
  <c r="F51" i="89"/>
  <c r="E51" i="89"/>
  <c r="D51" i="89"/>
  <c r="C51" i="89"/>
  <c r="O51" i="89" s="1"/>
  <c r="O49" i="89"/>
  <c r="O48" i="89"/>
  <c r="O47" i="89"/>
  <c r="O46" i="89"/>
  <c r="N45" i="89"/>
  <c r="M45" i="89"/>
  <c r="L45" i="89"/>
  <c r="K45" i="89"/>
  <c r="J45" i="89"/>
  <c r="I45" i="89"/>
  <c r="H45" i="89"/>
  <c r="G45" i="89"/>
  <c r="F45" i="89"/>
  <c r="E45" i="89"/>
  <c r="D45" i="89"/>
  <c r="C45" i="89"/>
  <c r="O45" i="89" s="1"/>
  <c r="O43" i="89"/>
  <c r="O42" i="89"/>
  <c r="O41" i="89"/>
  <c r="O40" i="89"/>
  <c r="O39" i="89"/>
  <c r="O38" i="89"/>
  <c r="O37" i="89"/>
  <c r="H36" i="89"/>
  <c r="H35" i="89"/>
  <c r="O35" i="89" s="1"/>
  <c r="N34" i="89"/>
  <c r="M34" i="89"/>
  <c r="L34" i="89"/>
  <c r="K34" i="89"/>
  <c r="J34" i="89"/>
  <c r="I34" i="89"/>
  <c r="H34" i="89"/>
  <c r="G34" i="89"/>
  <c r="F34" i="89"/>
  <c r="E34" i="89"/>
  <c r="D34" i="89"/>
  <c r="C34" i="89"/>
  <c r="O32" i="89"/>
  <c r="H32" i="89"/>
  <c r="O31" i="89"/>
  <c r="O30" i="89"/>
  <c r="O29" i="89"/>
  <c r="O28" i="89"/>
  <c r="L27" i="89"/>
  <c r="I27" i="89"/>
  <c r="F27" i="89"/>
  <c r="F25" i="89" s="1"/>
  <c r="F24" i="89" s="1"/>
  <c r="C27" i="89"/>
  <c r="O27" i="89" s="1"/>
  <c r="N26" i="89"/>
  <c r="N25" i="89" s="1"/>
  <c r="N24" i="89" s="1"/>
  <c r="M26" i="89"/>
  <c r="M25" i="89" s="1"/>
  <c r="M24" i="89" s="1"/>
  <c r="L26" i="89"/>
  <c r="J26" i="89"/>
  <c r="H26" i="89"/>
  <c r="G26" i="89"/>
  <c r="G25" i="89" s="1"/>
  <c r="G24" i="89" s="1"/>
  <c r="F26" i="89"/>
  <c r="D26" i="89"/>
  <c r="C26" i="89"/>
  <c r="C25" i="89" s="1"/>
  <c r="L25" i="89"/>
  <c r="L24" i="89" s="1"/>
  <c r="K25" i="89"/>
  <c r="J25" i="89"/>
  <c r="I25" i="89"/>
  <c r="H25" i="89"/>
  <c r="H24" i="89" s="1"/>
  <c r="E25" i="89"/>
  <c r="D25" i="89"/>
  <c r="D24" i="89" s="1"/>
  <c r="K24" i="89"/>
  <c r="J24" i="89"/>
  <c r="I24" i="89"/>
  <c r="E24" i="89"/>
  <c r="O21" i="89"/>
  <c r="O20" i="89"/>
  <c r="O19" i="89"/>
  <c r="O18" i="89"/>
  <c r="O17" i="89"/>
  <c r="O16" i="89"/>
  <c r="O15" i="89"/>
  <c r="N14" i="89"/>
  <c r="M14" i="89"/>
  <c r="L14" i="89"/>
  <c r="K14" i="89"/>
  <c r="J14" i="89"/>
  <c r="I14" i="89"/>
  <c r="H14" i="89"/>
  <c r="G14" i="89"/>
  <c r="F14" i="89"/>
  <c r="E14" i="89"/>
  <c r="D14" i="89"/>
  <c r="C14" i="89"/>
  <c r="O14" i="89" s="1"/>
  <c r="O12" i="89"/>
  <c r="O11" i="89"/>
  <c r="O10" i="89"/>
  <c r="O9" i="89"/>
  <c r="O8" i="89"/>
  <c r="N7" i="89"/>
  <c r="M7" i="89"/>
  <c r="L7" i="89"/>
  <c r="K7" i="89"/>
  <c r="J7" i="89"/>
  <c r="I7" i="89"/>
  <c r="H7" i="89"/>
  <c r="G7" i="89"/>
  <c r="F7" i="89"/>
  <c r="E7" i="89"/>
  <c r="D7" i="89"/>
  <c r="C7" i="89"/>
  <c r="O7" i="89" s="1"/>
  <c r="O25" i="89" l="1"/>
  <c r="C24" i="89"/>
  <c r="O24" i="89" s="1"/>
  <c r="O26" i="89"/>
  <c r="O36" i="89"/>
  <c r="O34" i="89"/>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<sst xmlns="http://schemas.openxmlformats.org/spreadsheetml/2006/main" count="77" uniqueCount="57">
  <si>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</si>
  <si>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</si>
  <si>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</si>
  <si>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</si>
  <si>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</si>
  <si>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</si>
  <si>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</si>
  <si>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</si>
  <si>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</si>
  <si>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</si>
  <si>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</si>
  <si>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</si>
  <si>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</si>
  <si>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</si>
  <si>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</si>
  <si>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</si>
  <si>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</si>
  <si>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</si>
  <si>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</si>
  <si>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</si>
  <si>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</si>
  <si>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</si>
  <si>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</si>
  <si>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</si>
  <si>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</si>
  <si>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</si>
  <si>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</si>
  <si>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</si>
  <si>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</si>
  <si>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</si>
  <si>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</si>
  <si>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</si>
  <si>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</si>
  <si>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</si>
  <si>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</si>
  <si>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</si>
  <si>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</si>
  <si>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</si>
  <si>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</si>
  <si>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</si>
  <si>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</si>
  <si>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</si>
  <si>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</si>
  <si>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</si>
  <si>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</si>
  <si>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</si>
  <si>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</si>
  <si>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</si>
  <si>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</si>
  <si>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</si>
  <si>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</si>
  <si>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</si>
  <si>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</si>
  <si>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</si>
  <si>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 xml:space="preserve"> Acumulado Ene- Dic 2016</t>
  </si>
  <si>
    <t>Serie Mensual de Movimiento Portuario 2017</t>
  </si>
  <si>
    <t xml:space="preserve"> Acumulado Ene- Dic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</si>
</sst>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2]* #,##0.00_-;\-[$€-2]* #,##0.00_-;_-[$€-2]* &quot;-&quot;??_-"/>
  </numFmts>
  <fonts count="1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8"/>
      <color indexed="54"/>
      <name val="Arial"/>
      <family val="2"/>
    </font>
  </fonts>
  <fills count="3">
    <fill>
      <patternFill patternType="none"/>
    </fill>
    <fill>
      <patternFill patternType="gray125"/>
    </fill>
    <fill>
      <patternFill patternType="solid">
        <fgColor indexed="62"/>
        <bgColor indexed="64"/>
      </patternFill>
    </fill>
  </fills>
  <borders count="1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76">
    <xf numFmtId="0" fontId="0" fillId="0" borderId="0" xfId="0"/>
    <xf numFmtId="4" fontId="10" fillId="0" borderId="5" xfId="1" applyNumberFormat="1" applyFont="1" applyBorder="1" applyAlignment="1">
      <alignment horizontal="right"/>
    </xf>
    <xf numFmtId="3" fontId="10" fillId="0" borderId="5" xfId="1" applyNumberFormat="1" applyFont="1" applyBorder="1" applyAlignment="1">
      <alignment horizontal="right"/>
    </xf>
    <xf numFmtId="9" fontId="9" fillId="0" borderId="0" xfId="14" applyFont="1" applyFill="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10" fillId="0" borderId="5" xfId="0" applyFont="1" applyBorder="1" applyAlignment="1">
      <alignment horizontal="right"/>
    </xf>
    <xf numFmtId="0" fontId="8" fillId="0" borderId="5" xfId="0" applyFont="1" applyFill="1" applyBorder="1" applyAlignment="1">
      <alignment horizontal="right"/>
    </xf>
    <xf numFmtId="0" fontId="8" fillId="0" borderId="6" xfId="0" applyFont="1" applyBorder="1" applyAlignment="1">
      <alignment horizontal="right"/>
    </xf>
    <xf numFmtId="0" fontId="9" fillId="0" borderId="0" xfId="0" applyFont="1" applyFill="1"/>
    <xf numFmtId="3" fontId="9" fillId="0" borderId="0" xfId="0" applyNumberFormat="1" applyFont="1" applyFill="1"/>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8" fillId="0" borderId="5" xfId="0" applyNumberFormat="1" applyFont="1" applyBorder="1" applyAlignment="1">
      <alignment horizontal="right"/>
    </xf>
    <xf numFmtId="3" fontId="8" fillId="0" borderId="5" xfId="0" applyNumberFormat="1" applyFont="1" applyFill="1" applyBorder="1" applyAlignment="1">
      <alignment horizontal="right"/>
    </xf>
    <xf numFmtId="3" fontId="10" fillId="0" borderId="5" xfId="0" applyNumberFormat="1" applyFont="1" applyBorder="1" applyAlignment="1">
      <alignment horizontal="right"/>
    </xf>
    <xf numFmtId="0" fontId="8" fillId="0" borderId="8" xfId="0" applyFont="1" applyFill="1" applyBorder="1"/>
    <xf numFmtId="4" fontId="8" fillId="0" borderId="5" xfId="0" applyNumberFormat="1" applyFont="1" applyBorder="1" applyAlignment="1">
      <alignment horizontal="right"/>
    </xf>
    <xf numFmtId="0" fontId="8" fillId="0" borderId="7" xfId="0" applyFont="1" applyBorder="1"/>
    <xf numFmtId="0" fontId="10" fillId="0" borderId="8" xfId="0" applyFont="1" applyBorder="1"/>
    <xf numFmtId="4" fontId="10" fillId="0" borderId="8" xfId="0" applyNumberFormat="1" applyFont="1" applyFill="1" applyBorder="1" applyAlignment="1"/>
    <xf numFmtId="4" fontId="10" fillId="0" borderId="8" xfId="0" applyNumberFormat="1" applyFont="1" applyBorder="1" applyAlignment="1"/>
    <xf numFmtId="4" fontId="8" fillId="0" borderId="8" xfId="0" applyNumberFormat="1" applyFont="1" applyBorder="1" applyAlignment="1"/>
    <xf numFmtId="4" fontId="8" fillId="0" borderId="8" xfId="0" applyNumberFormat="1" applyFont="1" applyFill="1" applyBorder="1" applyAlignment="1"/>
    <xf numFmtId="4" fontId="8" fillId="0" borderId="5" xfId="0" applyNumberFormat="1" applyFont="1" applyFill="1" applyBorder="1" applyAlignment="1"/>
    <xf numFmtId="4" fontId="8" fillId="0" borderId="5" xfId="0" applyNumberFormat="1" applyFont="1" applyBorder="1" applyAlignment="1"/>
    <xf numFmtId="4" fontId="9" fillId="0" borderId="0" xfId="0" applyNumberFormat="1" applyFont="1" applyFill="1"/>
    <xf numFmtId="1" fontId="9" fillId="0" borderId="0" xfId="0" applyNumberFormat="1" applyFont="1" applyFill="1"/>
    <xf numFmtId="0" fontId="8" fillId="0" borderId="5" xfId="0" applyFont="1" applyFill="1" applyBorder="1"/>
    <xf numFmtId="0" fontId="8" fillId="0" borderId="7" xfId="0" applyFont="1" applyFill="1" applyBorder="1"/>
    <xf numFmtId="0" fontId="10" fillId="0" borderId="8" xfId="0" applyFont="1" applyFill="1" applyBorder="1"/>
    <xf numFmtId="4" fontId="10" fillId="0" borderId="5" xfId="0" applyNumberFormat="1" applyFont="1" applyFill="1" applyBorder="1" applyAlignment="1">
      <alignment horizontal="right"/>
    </xf>
    <xf numFmtId="4" fontId="15" fillId="0" borderId="0" xfId="0" applyNumberFormat="1" applyFont="1" applyFill="1"/>
    <xf numFmtId="3" fontId="8" fillId="0" borderId="5" xfId="0" applyNumberFormat="1" applyFont="1" applyFill="1" applyBorder="1" applyAlignment="1"/>
    <xf numFmtId="4" fontId="10" fillId="0" borderId="8" xfId="0" applyNumberFormat="1" applyFont="1" applyFill="1" applyBorder="1" applyAlignment="1">
      <alignment horizontal="right"/>
    </xf>
    <xf numFmtId="3" fontId="10" fillId="0" borderId="8" xfId="0" applyNumberFormat="1" applyFont="1" applyBorder="1" applyAlignment="1">
      <alignment horizontal="right"/>
    </xf>
    <xf numFmtId="3" fontId="10" fillId="0" borderId="8" xfId="0" applyNumberFormat="1" applyFont="1" applyFill="1" applyBorder="1" applyAlignment="1">
      <alignment horizontal="right"/>
    </xf>
    <xf numFmtId="3" fontId="8" fillId="0" borderId="8" xfId="0"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8" xfId="0" applyFont="1" applyFill="1" applyBorder="1" applyAlignment="1">
      <alignment horizontal="right"/>
    </xf>
    <xf numFmtId="0" fontId="10" fillId="0" borderId="9" xfId="0" applyFont="1" applyBorder="1" applyAlignment="1">
      <alignment horizontal="right"/>
    </xf>
    <xf numFmtId="0" fontId="10" fillId="0" borderId="9" xfId="0" applyFont="1" applyFill="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8"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3" fontId="3" fillId="0" borderId="0" xfId="0" applyNumberFormat="1" applyFont="1"/>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542925</xdr:colOff>
      <xdr:row>3</xdr:row>
      <xdr:rowOff>57150</xdr:rowOff>
    </xdr:to>
    <xdr:pic>
      <xdr:nvPicPr>
        <xdr:cNvPr id="2"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78"/>
  <sheetViews>
    <sheetView showGridLines="0" tabSelected="1" view="pageBreakPreview" zoomScaleNormal="100" zoomScaleSheetLayoutView="100" workbookViewId="0">
      <pane ySplit="1815" topLeftCell="A7"/>
      <selection activeCell="B3" sqref="B3:Q3"/>
      <selection pane="bottomLeft" activeCell="Q42" sqref="Q42"/>
    </sheetView>
  </sheetViews>
  <sheetFormatPr baseColWidth="10" defaultRowHeight="12.75" x14ac:dyDescent="0.2"/>
  <cols>
    <col min="1" max="1" width="1.85546875" style="4" customWidth="1"/>
    <col min="2" max="2" width="31.5703125" style="4" customWidth="1"/>
    <col min="3" max="9" width="10.85546875" style="4" customWidth="1"/>
    <col min="10" max="10" width="11.28515625" style="4" customWidth="1"/>
    <col min="11" max="14" width="10.85546875" style="4" customWidth="1"/>
    <col min="15" max="15" width="11.7109375" style="4" bestFit="1" customWidth="1"/>
    <col min="16" max="16" width="11" style="4" bestFit="1" customWidth="1"/>
    <col min="17" max="18" width="11.42578125" style="5"/>
    <col min="19" max="19" width="11.42578125" style="5" customWidth="1"/>
    <col min="20" max="16384" width="11.42578125" style="5"/>
  </cols>
  <sheetData>
    <row r="3" spans="1:21" ht="15.75" x14ac:dyDescent="0.25">
      <c r="B3" s="71" t="s">
        <v>55</v>
      </c>
      <c r="C3" s="71"/>
      <c r="D3" s="71"/>
      <c r="E3" s="71"/>
      <c r="F3" s="71"/>
      <c r="G3" s="71"/>
      <c r="H3" s="71"/>
      <c r="I3" s="71"/>
      <c r="J3" s="71"/>
      <c r="K3" s="71"/>
      <c r="L3" s="71"/>
      <c r="M3" s="71"/>
      <c r="N3" s="71"/>
      <c r="O3" s="71"/>
      <c r="P3" s="71"/>
      <c r="Q3" s="71"/>
    </row>
    <row r="4" spans="1:21" ht="13.5" thickBot="1" x14ac:dyDescent="0.25"/>
    <row r="5" spans="1:21" s="9" customFormat="1" ht="23.25" thickBot="1" x14ac:dyDescent="0.25">
      <c r="A5" s="72" t="s">
        <v>0</v>
      </c>
      <c r="B5" s="73"/>
      <c r="C5" s="6">
        <v>42736</v>
      </c>
      <c r="D5" s="6">
        <v>42767</v>
      </c>
      <c r="E5" s="6">
        <v>42795</v>
      </c>
      <c r="F5" s="6">
        <v>42826</v>
      </c>
      <c r="G5" s="6">
        <v>42856</v>
      </c>
      <c r="H5" s="6">
        <v>42887</v>
      </c>
      <c r="I5" s="6">
        <v>42917</v>
      </c>
      <c r="J5" s="6">
        <v>42948</v>
      </c>
      <c r="K5" s="6">
        <v>42979</v>
      </c>
      <c r="L5" s="6">
        <v>43009</v>
      </c>
      <c r="M5" s="6">
        <v>43040</v>
      </c>
      <c r="N5" s="6">
        <v>43070</v>
      </c>
      <c r="O5" s="7" t="s">
        <v>56</v>
      </c>
      <c r="P5" s="8" t="s">
        <v>54</v>
      </c>
    </row>
    <row r="6" spans="1:21" s="16" customFormat="1" ht="11.25" x14ac:dyDescent="0.2">
      <c r="A6" s="10" t="s">
        <v>1</v>
      </c>
      <c r="B6" s="11" t="s">
        <v>1</v>
      </c>
      <c r="C6" s="12" t="s">
        <v>1</v>
      </c>
      <c r="D6" s="12" t="s">
        <v>1</v>
      </c>
      <c r="E6" s="13"/>
      <c r="F6" s="12"/>
      <c r="G6" s="12"/>
      <c r="H6" s="12"/>
      <c r="I6" s="14"/>
      <c r="J6" s="14"/>
      <c r="K6" s="14"/>
      <c r="L6" s="12"/>
      <c r="M6" s="12"/>
      <c r="N6" s="12"/>
      <c r="O6" s="12" t="s">
        <v>1</v>
      </c>
      <c r="P6" s="15" t="s">
        <v>1</v>
      </c>
      <c r="R6" s="17"/>
    </row>
    <row r="7" spans="1:21" s="16" customFormat="1" ht="11.25" x14ac:dyDescent="0.2">
      <c r="A7" s="74" t="s">
        <v>2</v>
      </c>
      <c r="B7" s="75"/>
      <c r="C7" s="18">
        <f>SUM(C8:C12)</f>
        <v>791</v>
      </c>
      <c r="D7" s="18">
        <f t="shared" ref="D7:N7" si="0">SUM(D8:D12)</f>
        <v>714</v>
      </c>
      <c r="E7" s="18">
        <f t="shared" si="0"/>
        <v>840</v>
      </c>
      <c r="F7" s="18">
        <f t="shared" si="0"/>
        <v>815</v>
      </c>
      <c r="G7" s="18">
        <f t="shared" si="0"/>
        <v>814</v>
      </c>
      <c r="H7" s="18">
        <f t="shared" si="0"/>
        <v>796</v>
      </c>
      <c r="I7" s="18">
        <f t="shared" si="0"/>
        <v>774</v>
      </c>
      <c r="J7" s="18">
        <f t="shared" si="0"/>
        <v>766</v>
      </c>
      <c r="K7" s="18">
        <f t="shared" si="0"/>
        <v>655</v>
      </c>
      <c r="L7" s="18">
        <f t="shared" si="0"/>
        <v>536</v>
      </c>
      <c r="M7" s="18">
        <f t="shared" si="0"/>
        <v>592</v>
      </c>
      <c r="N7" s="18">
        <f t="shared" si="0"/>
        <v>563</v>
      </c>
      <c r="O7" s="18">
        <f t="shared" ref="O7:O12" si="1">SUM(C7:N7)</f>
        <v>8656</v>
      </c>
      <c r="P7" s="18">
        <v>9127</v>
      </c>
    </row>
    <row r="8" spans="1:21" s="16" customFormat="1" ht="11.25" x14ac:dyDescent="0.2">
      <c r="A8" s="19"/>
      <c r="B8" s="20" t="s">
        <v>6</v>
      </c>
      <c r="C8" s="21">
        <v>26</v>
      </c>
      <c r="D8" s="22">
        <v>23</v>
      </c>
      <c r="E8" s="22">
        <v>19</v>
      </c>
      <c r="F8" s="22">
        <v>18</v>
      </c>
      <c r="G8" s="22">
        <v>27</v>
      </c>
      <c r="H8" s="22">
        <v>27</v>
      </c>
      <c r="I8" s="22">
        <v>30</v>
      </c>
      <c r="J8" s="22">
        <v>26</v>
      </c>
      <c r="K8" s="22">
        <v>26</v>
      </c>
      <c r="L8" s="22">
        <v>27</v>
      </c>
      <c r="M8" s="22">
        <v>28</v>
      </c>
      <c r="N8" s="22">
        <v>27</v>
      </c>
      <c r="O8" s="23">
        <f t="shared" si="1"/>
        <v>304</v>
      </c>
      <c r="P8" s="23">
        <v>285</v>
      </c>
      <c r="S8" s="3"/>
      <c r="U8" s="3"/>
    </row>
    <row r="9" spans="1:21" s="16" customFormat="1" ht="11.25" x14ac:dyDescent="0.2">
      <c r="A9" s="10"/>
      <c r="B9" s="20" t="s">
        <v>48</v>
      </c>
      <c r="C9" s="22">
        <v>507</v>
      </c>
      <c r="D9" s="22">
        <v>471</v>
      </c>
      <c r="E9" s="22">
        <v>555</v>
      </c>
      <c r="F9" s="22">
        <v>538</v>
      </c>
      <c r="G9" s="22">
        <v>543</v>
      </c>
      <c r="H9" s="22">
        <v>518</v>
      </c>
      <c r="I9" s="22">
        <v>508</v>
      </c>
      <c r="J9" s="22">
        <v>542</v>
      </c>
      <c r="K9" s="22">
        <v>459</v>
      </c>
      <c r="L9" s="22">
        <v>396</v>
      </c>
      <c r="M9" s="22">
        <v>462</v>
      </c>
      <c r="N9" s="22">
        <v>434</v>
      </c>
      <c r="O9" s="23">
        <f t="shared" si="1"/>
        <v>5933</v>
      </c>
      <c r="P9" s="23">
        <v>6369</v>
      </c>
      <c r="S9" s="3"/>
      <c r="U9" s="3"/>
    </row>
    <row r="10" spans="1:21" s="16" customFormat="1" ht="11.25" x14ac:dyDescent="0.2">
      <c r="A10" s="10"/>
      <c r="B10" s="20" t="s">
        <v>4</v>
      </c>
      <c r="C10" s="21">
        <v>47</v>
      </c>
      <c r="D10" s="22">
        <v>48</v>
      </c>
      <c r="E10" s="22">
        <v>43</v>
      </c>
      <c r="F10" s="22">
        <v>35</v>
      </c>
      <c r="G10" s="22">
        <v>62</v>
      </c>
      <c r="H10" s="22">
        <v>88</v>
      </c>
      <c r="I10" s="22">
        <v>76</v>
      </c>
      <c r="J10" s="22">
        <v>50</v>
      </c>
      <c r="K10" s="22">
        <v>44</v>
      </c>
      <c r="L10" s="22">
        <v>29</v>
      </c>
      <c r="M10" s="22">
        <v>25</v>
      </c>
      <c r="N10" s="22">
        <v>23</v>
      </c>
      <c r="O10" s="23">
        <f t="shared" si="1"/>
        <v>570</v>
      </c>
      <c r="P10" s="23">
        <v>243</v>
      </c>
      <c r="S10" s="3"/>
      <c r="U10" s="3"/>
    </row>
    <row r="11" spans="1:21" s="16" customFormat="1" ht="11.25" x14ac:dyDescent="0.2">
      <c r="A11" s="10"/>
      <c r="B11" s="20" t="s">
        <v>5</v>
      </c>
      <c r="C11" s="21">
        <v>189</v>
      </c>
      <c r="D11" s="21">
        <v>150</v>
      </c>
      <c r="E11" s="21">
        <v>205</v>
      </c>
      <c r="F11" s="22">
        <v>206</v>
      </c>
      <c r="G11" s="22">
        <v>172</v>
      </c>
      <c r="H11" s="22">
        <v>155</v>
      </c>
      <c r="I11" s="22">
        <v>146</v>
      </c>
      <c r="J11" s="22">
        <v>133</v>
      </c>
      <c r="K11" s="22">
        <v>113</v>
      </c>
      <c r="L11" s="22">
        <v>82</v>
      </c>
      <c r="M11" s="22">
        <v>68</v>
      </c>
      <c r="N11" s="22">
        <v>76</v>
      </c>
      <c r="O11" s="23">
        <f t="shared" si="1"/>
        <v>1695</v>
      </c>
      <c r="P11" s="23">
        <v>1824</v>
      </c>
      <c r="Q11" s="17"/>
      <c r="R11" s="17"/>
      <c r="S11" s="3"/>
      <c r="T11" s="3"/>
      <c r="U11" s="3"/>
    </row>
    <row r="12" spans="1:21" s="16" customFormat="1" ht="11.25" x14ac:dyDescent="0.2">
      <c r="A12" s="10"/>
      <c r="B12" s="20" t="s">
        <v>47</v>
      </c>
      <c r="C12" s="21">
        <v>22</v>
      </c>
      <c r="D12" s="22">
        <v>22</v>
      </c>
      <c r="E12" s="22">
        <v>18</v>
      </c>
      <c r="F12" s="22">
        <v>18</v>
      </c>
      <c r="G12" s="22">
        <v>10</v>
      </c>
      <c r="H12" s="21">
        <v>8</v>
      </c>
      <c r="I12" s="22">
        <v>14</v>
      </c>
      <c r="J12" s="22">
        <v>15</v>
      </c>
      <c r="K12" s="22">
        <v>13</v>
      </c>
      <c r="L12" s="22">
        <v>2</v>
      </c>
      <c r="M12" s="22">
        <v>9</v>
      </c>
      <c r="N12" s="22">
        <v>3</v>
      </c>
      <c r="O12" s="23">
        <f t="shared" si="1"/>
        <v>154</v>
      </c>
      <c r="P12" s="23">
        <v>406</v>
      </c>
      <c r="Q12" s="17"/>
      <c r="R12" s="17"/>
      <c r="S12" s="3"/>
      <c r="T12" s="3"/>
    </row>
    <row r="13" spans="1:21" s="16" customFormat="1" ht="11.25" x14ac:dyDescent="0.2">
      <c r="A13" s="10"/>
      <c r="B13" s="20"/>
      <c r="C13" s="21"/>
      <c r="D13" s="21"/>
      <c r="E13" s="21"/>
      <c r="F13" s="21"/>
      <c r="G13" s="21"/>
      <c r="H13" s="21"/>
      <c r="I13" s="21"/>
      <c r="J13" s="21"/>
      <c r="K13" s="21"/>
      <c r="L13" s="21"/>
      <c r="M13" s="21"/>
      <c r="N13" s="21"/>
      <c r="O13" s="23"/>
      <c r="P13" s="12"/>
      <c r="Q13" s="17"/>
      <c r="R13" s="17"/>
    </row>
    <row r="14" spans="1:21" s="16" customFormat="1" ht="11.25" x14ac:dyDescent="0.2">
      <c r="A14" s="69" t="s">
        <v>7</v>
      </c>
      <c r="B14" s="70"/>
      <c r="C14" s="23">
        <f t="shared" ref="C14:N14" si="2">SUM(C15:C21)</f>
        <v>805</v>
      </c>
      <c r="D14" s="23">
        <f t="shared" si="2"/>
        <v>729</v>
      </c>
      <c r="E14" s="23">
        <f t="shared" si="2"/>
        <v>864</v>
      </c>
      <c r="F14" s="18">
        <f t="shared" si="2"/>
        <v>841</v>
      </c>
      <c r="G14" s="18">
        <f t="shared" si="2"/>
        <v>834</v>
      </c>
      <c r="H14" s="23">
        <f t="shared" si="2"/>
        <v>811</v>
      </c>
      <c r="I14" s="23">
        <f t="shared" si="2"/>
        <v>786</v>
      </c>
      <c r="J14" s="23">
        <f t="shared" si="2"/>
        <v>795</v>
      </c>
      <c r="K14" s="23">
        <f t="shared" si="2"/>
        <v>666</v>
      </c>
      <c r="L14" s="23">
        <f t="shared" si="2"/>
        <v>568</v>
      </c>
      <c r="M14" s="23">
        <f t="shared" si="2"/>
        <v>610</v>
      </c>
      <c r="N14" s="23">
        <f t="shared" si="2"/>
        <v>576</v>
      </c>
      <c r="O14" s="23">
        <f t="shared" ref="O14:O21" si="3">SUM(C14:N14)</f>
        <v>8885</v>
      </c>
      <c r="P14" s="23">
        <v>9337</v>
      </c>
    </row>
    <row r="15" spans="1:21" s="16" customFormat="1" ht="11.25" x14ac:dyDescent="0.2">
      <c r="A15" s="10"/>
      <c r="B15" s="20" t="s">
        <v>8</v>
      </c>
      <c r="C15" s="21">
        <v>47</v>
      </c>
      <c r="D15" s="21">
        <v>48</v>
      </c>
      <c r="E15" s="22">
        <v>43</v>
      </c>
      <c r="F15" s="22">
        <v>35</v>
      </c>
      <c r="G15" s="22">
        <v>62</v>
      </c>
      <c r="H15" s="21">
        <v>88</v>
      </c>
      <c r="I15" s="21">
        <v>76</v>
      </c>
      <c r="J15" s="21">
        <v>50</v>
      </c>
      <c r="K15" s="21">
        <v>44</v>
      </c>
      <c r="L15" s="21">
        <v>29</v>
      </c>
      <c r="M15" s="21">
        <v>25</v>
      </c>
      <c r="N15" s="21">
        <v>23</v>
      </c>
      <c r="O15" s="23">
        <f t="shared" si="3"/>
        <v>570</v>
      </c>
      <c r="P15" s="23">
        <v>243</v>
      </c>
    </row>
    <row r="16" spans="1:21" s="16" customFormat="1" ht="11.25" x14ac:dyDescent="0.2">
      <c r="A16" s="10"/>
      <c r="B16" s="20" t="s">
        <v>9</v>
      </c>
      <c r="C16" s="21">
        <v>199</v>
      </c>
      <c r="D16" s="21">
        <v>159</v>
      </c>
      <c r="E16" s="22">
        <v>225</v>
      </c>
      <c r="F16" s="22">
        <v>226</v>
      </c>
      <c r="G16" s="22">
        <v>185</v>
      </c>
      <c r="H16" s="21">
        <v>166</v>
      </c>
      <c r="I16" s="21">
        <v>154</v>
      </c>
      <c r="J16" s="21">
        <v>150</v>
      </c>
      <c r="K16" s="21">
        <v>118</v>
      </c>
      <c r="L16" s="21">
        <v>101</v>
      </c>
      <c r="M16" s="21">
        <v>78</v>
      </c>
      <c r="N16" s="21">
        <v>82</v>
      </c>
      <c r="O16" s="23">
        <f t="shared" si="3"/>
        <v>1843</v>
      </c>
      <c r="P16" s="23">
        <v>1952</v>
      </c>
    </row>
    <row r="17" spans="1:20" s="16" customFormat="1" ht="11.25" x14ac:dyDescent="0.2">
      <c r="A17" s="10"/>
      <c r="B17" s="20" t="s">
        <v>3</v>
      </c>
      <c r="C17" s="21">
        <v>507</v>
      </c>
      <c r="D17" s="21">
        <v>473</v>
      </c>
      <c r="E17" s="21">
        <v>554</v>
      </c>
      <c r="F17" s="22">
        <v>538</v>
      </c>
      <c r="G17" s="22">
        <v>545</v>
      </c>
      <c r="H17" s="21">
        <v>516</v>
      </c>
      <c r="I17" s="21">
        <v>504</v>
      </c>
      <c r="J17" s="21">
        <v>546</v>
      </c>
      <c r="K17" s="21">
        <v>460</v>
      </c>
      <c r="L17" s="21">
        <v>405</v>
      </c>
      <c r="M17" s="21">
        <v>464</v>
      </c>
      <c r="N17" s="21">
        <v>435</v>
      </c>
      <c r="O17" s="23">
        <f t="shared" si="3"/>
        <v>5947</v>
      </c>
      <c r="P17" s="23">
        <v>6396</v>
      </c>
    </row>
    <row r="18" spans="1:20" s="16" customFormat="1" ht="11.25" x14ac:dyDescent="0.2">
      <c r="A18" s="10"/>
      <c r="B18" s="24" t="s">
        <v>10</v>
      </c>
      <c r="C18" s="21">
        <v>4</v>
      </c>
      <c r="D18" s="21">
        <v>4</v>
      </c>
      <c r="E18" s="21">
        <v>4</v>
      </c>
      <c r="F18" s="22">
        <v>4</v>
      </c>
      <c r="G18" s="22">
        <v>4</v>
      </c>
      <c r="H18" s="21">
        <v>4</v>
      </c>
      <c r="I18" s="21">
        <v>6</v>
      </c>
      <c r="J18" s="21">
        <v>4</v>
      </c>
      <c r="K18" s="21">
        <v>4</v>
      </c>
      <c r="L18" s="21">
        <v>3</v>
      </c>
      <c r="M18" s="21">
        <v>6</v>
      </c>
      <c r="N18" s="21">
        <v>6</v>
      </c>
      <c r="O18" s="23">
        <f t="shared" si="3"/>
        <v>53</v>
      </c>
      <c r="P18" s="23">
        <v>41</v>
      </c>
    </row>
    <row r="19" spans="1:20" s="16" customFormat="1" ht="11.25" x14ac:dyDescent="0.2">
      <c r="A19" s="10"/>
      <c r="B19" s="20" t="s">
        <v>6</v>
      </c>
      <c r="C19" s="21">
        <v>26</v>
      </c>
      <c r="D19" s="21">
        <v>23</v>
      </c>
      <c r="E19" s="21">
        <v>19</v>
      </c>
      <c r="F19" s="22">
        <v>18</v>
      </c>
      <c r="G19" s="22">
        <v>27</v>
      </c>
      <c r="H19" s="21">
        <v>27</v>
      </c>
      <c r="I19" s="21">
        <v>30</v>
      </c>
      <c r="J19" s="22">
        <v>26</v>
      </c>
      <c r="K19" s="21">
        <v>26</v>
      </c>
      <c r="L19" s="21">
        <v>27</v>
      </c>
      <c r="M19" s="21">
        <v>28</v>
      </c>
      <c r="N19" s="21">
        <v>27</v>
      </c>
      <c r="O19" s="23">
        <f t="shared" si="3"/>
        <v>304</v>
      </c>
      <c r="P19" s="23">
        <v>285</v>
      </c>
    </row>
    <row r="20" spans="1:20" s="16" customFormat="1" ht="11.25" x14ac:dyDescent="0.2">
      <c r="A20" s="10"/>
      <c r="B20" s="20" t="s">
        <v>47</v>
      </c>
      <c r="C20" s="21">
        <v>22</v>
      </c>
      <c r="D20" s="21">
        <v>22</v>
      </c>
      <c r="E20" s="21">
        <v>19</v>
      </c>
      <c r="F20" s="22">
        <v>20</v>
      </c>
      <c r="G20" s="22">
        <v>11</v>
      </c>
      <c r="H20" s="21">
        <v>10</v>
      </c>
      <c r="I20" s="21">
        <v>16</v>
      </c>
      <c r="J20" s="22">
        <v>19</v>
      </c>
      <c r="K20" s="21">
        <v>14</v>
      </c>
      <c r="L20" s="21">
        <v>3</v>
      </c>
      <c r="M20" s="21">
        <v>9</v>
      </c>
      <c r="N20" s="21">
        <v>3</v>
      </c>
      <c r="O20" s="23">
        <f t="shared" si="3"/>
        <v>168</v>
      </c>
      <c r="P20" s="23">
        <v>420</v>
      </c>
    </row>
    <row r="21" spans="1:20" s="16" customFormat="1" ht="11.25" x14ac:dyDescent="0.2">
      <c r="A21" s="10"/>
      <c r="B21" s="24" t="s">
        <v>11</v>
      </c>
      <c r="C21" s="21">
        <v>0</v>
      </c>
      <c r="D21" s="21">
        <v>0</v>
      </c>
      <c r="E21" s="21">
        <v>0</v>
      </c>
      <c r="F21" s="22">
        <v>0</v>
      </c>
      <c r="G21" s="22">
        <v>0</v>
      </c>
      <c r="H21" s="21">
        <v>0</v>
      </c>
      <c r="I21" s="21">
        <v>0</v>
      </c>
      <c r="J21" s="21">
        <v>0</v>
      </c>
      <c r="K21" s="21">
        <v>0</v>
      </c>
      <c r="L21" s="21">
        <v>0</v>
      </c>
      <c r="M21" s="21">
        <v>0</v>
      </c>
      <c r="N21" s="21">
        <v>0</v>
      </c>
      <c r="O21" s="23">
        <f t="shared" si="3"/>
        <v>0</v>
      </c>
      <c r="P21" s="23">
        <v>0</v>
      </c>
    </row>
    <row r="22" spans="1:20" s="16" customFormat="1" ht="11.25" x14ac:dyDescent="0.2">
      <c r="A22" s="10"/>
      <c r="B22" s="11"/>
      <c r="C22" s="12"/>
      <c r="D22" s="12"/>
      <c r="E22" s="12"/>
      <c r="F22" s="14"/>
      <c r="G22" s="14"/>
      <c r="H22" s="25"/>
      <c r="I22" s="12"/>
      <c r="J22" s="12"/>
      <c r="K22" s="12"/>
      <c r="L22" s="12"/>
      <c r="M22" s="12"/>
      <c r="N22" s="12"/>
      <c r="O22" s="12"/>
      <c r="P22" s="12"/>
    </row>
    <row r="23" spans="1:20" s="16" customFormat="1" ht="11.25" x14ac:dyDescent="0.2">
      <c r="A23" s="69" t="s">
        <v>12</v>
      </c>
      <c r="B23" s="70"/>
      <c r="C23" s="12"/>
      <c r="D23" s="12"/>
      <c r="E23" s="12"/>
      <c r="F23" s="14"/>
      <c r="G23" s="14"/>
      <c r="H23" s="12"/>
      <c r="I23" s="12"/>
      <c r="J23" s="12"/>
      <c r="K23" s="12"/>
      <c r="L23" s="12"/>
      <c r="M23" s="12"/>
      <c r="N23" s="12"/>
      <c r="O23" s="13"/>
      <c r="P23" s="13"/>
    </row>
    <row r="24" spans="1:20" s="16" customFormat="1" ht="11.25" x14ac:dyDescent="0.2">
      <c r="A24" s="26"/>
      <c r="B24" s="27" t="s">
        <v>13</v>
      </c>
      <c r="C24" s="28">
        <f t="shared" ref="C24:L24" si="4">SUM(C25+C28+C29+C30+C31+C32)</f>
        <v>2451628.1009999998</v>
      </c>
      <c r="D24" s="28">
        <f t="shared" si="4"/>
        <v>2300424.7110000001</v>
      </c>
      <c r="E24" s="28">
        <f t="shared" si="4"/>
        <v>2128668.5409999997</v>
      </c>
      <c r="F24" s="28">
        <f t="shared" si="4"/>
        <v>1845052.8619999997</v>
      </c>
      <c r="G24" s="28">
        <f t="shared" si="4"/>
        <v>2698743.1859999998</v>
      </c>
      <c r="H24" s="28">
        <f t="shared" si="4"/>
        <v>2962317.1140000001</v>
      </c>
      <c r="I24" s="28">
        <f t="shared" si="4"/>
        <v>3629050.6370000006</v>
      </c>
      <c r="J24" s="28">
        <f t="shared" si="4"/>
        <v>3187585.5929999999</v>
      </c>
      <c r="K24" s="28">
        <f t="shared" si="4"/>
        <v>3102834.06</v>
      </c>
      <c r="L24" s="29">
        <f t="shared" si="4"/>
        <v>3198792.4069999997</v>
      </c>
      <c r="M24" s="29">
        <f>SUM(M25+M28+M29+M30+M31+M32)</f>
        <v>3365864.4130000002</v>
      </c>
      <c r="N24" s="29">
        <f>SUM(N25+N28+N29+N30+N31+N32)</f>
        <v>3248282.05</v>
      </c>
      <c r="O24" s="1">
        <f t="shared" ref="O24:O32" si="5">SUM(C24:N24)</f>
        <v>34119243.674999997</v>
      </c>
      <c r="P24" s="1">
        <v>29206514.557999995</v>
      </c>
    </row>
    <row r="25" spans="1:20" s="16" customFormat="1" ht="11.25" x14ac:dyDescent="0.2">
      <c r="A25" s="10"/>
      <c r="B25" s="20" t="s">
        <v>14</v>
      </c>
      <c r="C25" s="29">
        <f t="shared" ref="C25:N25" si="6">SUM(C26:C27)</f>
        <v>2235354.7379999999</v>
      </c>
      <c r="D25" s="29">
        <f t="shared" si="6"/>
        <v>2026797.436</v>
      </c>
      <c r="E25" s="29">
        <f t="shared" si="6"/>
        <v>1792085.223</v>
      </c>
      <c r="F25" s="28">
        <f t="shared" si="6"/>
        <v>1638399.0219999999</v>
      </c>
      <c r="G25" s="28">
        <f t="shared" si="6"/>
        <v>2296908.1030000001</v>
      </c>
      <c r="H25" s="29">
        <f t="shared" si="6"/>
        <v>2725667.6869999999</v>
      </c>
      <c r="I25" s="29">
        <f t="shared" si="6"/>
        <v>2903884.44</v>
      </c>
      <c r="J25" s="29">
        <f t="shared" si="6"/>
        <v>2686084.7489999998</v>
      </c>
      <c r="K25" s="29">
        <f t="shared" si="6"/>
        <v>2928402.62</v>
      </c>
      <c r="L25" s="29">
        <f t="shared" si="6"/>
        <v>2807877.8699999996</v>
      </c>
      <c r="M25" s="29">
        <f t="shared" si="6"/>
        <v>3042738.0270000002</v>
      </c>
      <c r="N25" s="29">
        <f t="shared" si="6"/>
        <v>2890950.906</v>
      </c>
      <c r="O25" s="1">
        <f t="shared" si="5"/>
        <v>29975150.820999999</v>
      </c>
      <c r="P25" s="1">
        <v>25808520.309</v>
      </c>
    </row>
    <row r="26" spans="1:20" s="16" customFormat="1" ht="11.25" x14ac:dyDescent="0.2">
      <c r="A26" s="10"/>
      <c r="B26" s="20" t="s">
        <v>15</v>
      </c>
      <c r="C26" s="30">
        <f>11222.198</f>
        <v>11222.198</v>
      </c>
      <c r="D26" s="31">
        <f>1203.936</f>
        <v>1203.9359999999999</v>
      </c>
      <c r="E26" s="30">
        <f>156.493</f>
        <v>156.49299999999999</v>
      </c>
      <c r="F26" s="32">
        <f>179.078+10525.814</f>
        <v>10704.892</v>
      </c>
      <c r="G26" s="31">
        <f>1155+10857.543</f>
        <v>12012.543</v>
      </c>
      <c r="H26" s="32">
        <f>3.99+555.447</f>
        <v>559.43700000000001</v>
      </c>
      <c r="I26" s="33">
        <v>0</v>
      </c>
      <c r="J26" s="33">
        <f>5428.719</f>
        <v>5428.7190000000001</v>
      </c>
      <c r="K26" s="33">
        <v>15488.65</v>
      </c>
      <c r="L26" s="33">
        <f>1128.36</f>
        <v>1128.3599999999999</v>
      </c>
      <c r="M26" s="33">
        <f>9124.057</f>
        <v>9124.0570000000007</v>
      </c>
      <c r="N26" s="33">
        <f>9736.466</f>
        <v>9736.4660000000003</v>
      </c>
      <c r="O26" s="1">
        <f t="shared" si="5"/>
        <v>76765.751000000004</v>
      </c>
      <c r="P26" s="1">
        <v>108074.39000000001</v>
      </c>
      <c r="R26" s="34"/>
      <c r="S26" s="34"/>
    </row>
    <row r="27" spans="1:20" s="16" customFormat="1" ht="11.25" x14ac:dyDescent="0.2">
      <c r="A27" s="10"/>
      <c r="B27" s="20" t="s">
        <v>16</v>
      </c>
      <c r="C27" s="33">
        <f>2224132.54</f>
        <v>2224132.54</v>
      </c>
      <c r="D27" s="31">
        <v>2025593.5</v>
      </c>
      <c r="E27" s="31">
        <v>1791928.73</v>
      </c>
      <c r="F27" s="31">
        <f>23000+1604694.13</f>
        <v>1627694.13</v>
      </c>
      <c r="G27" s="32">
        <v>2284895.56</v>
      </c>
      <c r="H27" s="32">
        <v>2725108.25</v>
      </c>
      <c r="I27" s="32">
        <f>2903884.44</f>
        <v>2903884.44</v>
      </c>
      <c r="J27" s="32">
        <v>2680656.0299999998</v>
      </c>
      <c r="K27" s="32">
        <v>2912913.97</v>
      </c>
      <c r="L27" s="33">
        <f>288.4+2806461.11</f>
        <v>2806749.51</v>
      </c>
      <c r="M27" s="33">
        <v>3033613.97</v>
      </c>
      <c r="N27" s="33">
        <f>2881214.44</f>
        <v>2881214.44</v>
      </c>
      <c r="O27" s="1">
        <f t="shared" si="5"/>
        <v>29898385.069999997</v>
      </c>
      <c r="P27" s="1">
        <v>25700445.919</v>
      </c>
    </row>
    <row r="28" spans="1:20" s="16" customFormat="1" ht="11.25" x14ac:dyDescent="0.2">
      <c r="A28" s="10"/>
      <c r="B28" s="24" t="s">
        <v>53</v>
      </c>
      <c r="C28" s="33">
        <v>0</v>
      </c>
      <c r="D28" s="31">
        <v>79443.17</v>
      </c>
      <c r="E28" s="31">
        <v>111268.89</v>
      </c>
      <c r="F28" s="32">
        <v>0</v>
      </c>
      <c r="G28" s="32">
        <v>171150.63</v>
      </c>
      <c r="H28" s="32">
        <v>0</v>
      </c>
      <c r="I28" s="32">
        <v>512123.97</v>
      </c>
      <c r="J28" s="32">
        <v>284572.38</v>
      </c>
      <c r="K28" s="32">
        <v>0</v>
      </c>
      <c r="L28" s="32">
        <v>226704.13</v>
      </c>
      <c r="M28" s="32">
        <v>136857.78</v>
      </c>
      <c r="N28" s="32">
        <v>134288.73000000001</v>
      </c>
      <c r="O28" s="1">
        <f t="shared" si="5"/>
        <v>1656409.68</v>
      </c>
      <c r="P28" s="1">
        <v>651772.85000000009</v>
      </c>
      <c r="R28" s="34"/>
      <c r="S28" s="35"/>
    </row>
    <row r="29" spans="1:20" s="16" customFormat="1" ht="11.25" x14ac:dyDescent="0.2">
      <c r="A29" s="10"/>
      <c r="B29" s="20" t="s">
        <v>49</v>
      </c>
      <c r="C29" s="33">
        <v>181445</v>
      </c>
      <c r="D29" s="33">
        <v>163044</v>
      </c>
      <c r="E29" s="31">
        <v>193294</v>
      </c>
      <c r="F29" s="31">
        <v>176013</v>
      </c>
      <c r="G29" s="31">
        <v>196381</v>
      </c>
      <c r="H29" s="31">
        <v>203701</v>
      </c>
      <c r="I29" s="31">
        <v>173957</v>
      </c>
      <c r="J29" s="31">
        <v>187419</v>
      </c>
      <c r="K29" s="31">
        <v>149831</v>
      </c>
      <c r="L29" s="31">
        <v>144035</v>
      </c>
      <c r="M29" s="31">
        <v>152611</v>
      </c>
      <c r="N29" s="31">
        <v>189224</v>
      </c>
      <c r="O29" s="1">
        <f>SUM(C29:N29)</f>
        <v>2110955</v>
      </c>
      <c r="P29" s="1">
        <v>2465136</v>
      </c>
      <c r="R29" s="34"/>
      <c r="S29" s="35"/>
    </row>
    <row r="30" spans="1:20" s="16" customFormat="1" ht="11.25" x14ac:dyDescent="0.2">
      <c r="A30" s="10"/>
      <c r="B30" s="24" t="s">
        <v>50</v>
      </c>
      <c r="C30" s="33">
        <v>28036.902999999998</v>
      </c>
      <c r="D30" s="33">
        <v>25101.865000000002</v>
      </c>
      <c r="E30" s="33">
        <v>25084.477999999999</v>
      </c>
      <c r="F30" s="31">
        <v>25170.98</v>
      </c>
      <c r="G30" s="31">
        <v>25210.030999999999</v>
      </c>
      <c r="H30" s="31">
        <v>25155</v>
      </c>
      <c r="I30" s="31">
        <v>29701.427</v>
      </c>
      <c r="J30" s="31">
        <v>23334.864000000001</v>
      </c>
      <c r="K30" s="31">
        <v>21926.940000000002</v>
      </c>
      <c r="L30" s="31">
        <v>14177.407000000001</v>
      </c>
      <c r="M30" s="31">
        <v>28368.036000000004</v>
      </c>
      <c r="N30" s="31">
        <v>28376.464</v>
      </c>
      <c r="O30" s="1">
        <f t="shared" si="5"/>
        <v>299644.39499999996</v>
      </c>
      <c r="P30" s="1">
        <v>241028.00000000003</v>
      </c>
      <c r="R30" s="34"/>
    </row>
    <row r="31" spans="1:20" s="16" customFormat="1" ht="11.25" x14ac:dyDescent="0.2">
      <c r="A31" s="10"/>
      <c r="B31" s="24" t="s">
        <v>17</v>
      </c>
      <c r="C31" s="33">
        <v>2293.5</v>
      </c>
      <c r="D31" s="30">
        <v>2752.3</v>
      </c>
      <c r="E31" s="33">
        <v>2245.9</v>
      </c>
      <c r="F31" s="32">
        <v>1989.9</v>
      </c>
      <c r="G31" s="32">
        <v>2105.252</v>
      </c>
      <c r="H31" s="33">
        <v>2473.4499999999998</v>
      </c>
      <c r="I31" s="33">
        <v>3160.1</v>
      </c>
      <c r="J31" s="33">
        <v>1618</v>
      </c>
      <c r="K31" s="33">
        <v>707</v>
      </c>
      <c r="L31" s="33">
        <v>1680.4</v>
      </c>
      <c r="M31" s="33">
        <v>608.6</v>
      </c>
      <c r="N31" s="32">
        <v>1884.55</v>
      </c>
      <c r="O31" s="1">
        <f t="shared" si="5"/>
        <v>23518.951999999997</v>
      </c>
      <c r="P31" s="1">
        <v>11175.875</v>
      </c>
    </row>
    <row r="32" spans="1:20" s="16" customFormat="1" ht="11.25" x14ac:dyDescent="0.2">
      <c r="A32" s="10"/>
      <c r="B32" s="36" t="s">
        <v>18</v>
      </c>
      <c r="C32" s="33">
        <v>4497.96</v>
      </c>
      <c r="D32" s="30">
        <v>3285.94</v>
      </c>
      <c r="E32" s="33">
        <v>4690.05</v>
      </c>
      <c r="F32" s="32">
        <v>3479.96</v>
      </c>
      <c r="G32" s="32">
        <v>6988.17</v>
      </c>
      <c r="H32" s="32">
        <f>5315.987+3.99</f>
        <v>5319.9769999999999</v>
      </c>
      <c r="I32" s="32">
        <v>6223.7</v>
      </c>
      <c r="J32" s="32">
        <v>4556.6000000000004</v>
      </c>
      <c r="K32" s="32">
        <v>1966.5</v>
      </c>
      <c r="L32" s="32">
        <v>4317.6000000000004</v>
      </c>
      <c r="M32" s="33">
        <v>4680.97</v>
      </c>
      <c r="N32" s="32">
        <v>3557.4</v>
      </c>
      <c r="O32" s="1">
        <f t="shared" si="5"/>
        <v>53564.826999999997</v>
      </c>
      <c r="P32" s="1">
        <v>28881.523999999998</v>
      </c>
      <c r="S32" s="34"/>
      <c r="T32" s="35"/>
    </row>
    <row r="33" spans="1:22" s="16" customFormat="1" ht="11.25" x14ac:dyDescent="0.2">
      <c r="A33" s="10"/>
      <c r="B33" s="11"/>
      <c r="C33" s="12"/>
      <c r="D33" s="12"/>
      <c r="E33" s="12"/>
      <c r="F33" s="14"/>
      <c r="G33" s="14"/>
      <c r="H33" s="14"/>
      <c r="I33" s="14"/>
      <c r="J33" s="14"/>
      <c r="K33" s="14"/>
      <c r="L33" s="14"/>
      <c r="M33" s="31"/>
      <c r="N33" s="31"/>
      <c r="O33" s="13"/>
      <c r="P33" s="13"/>
      <c r="S33" s="34"/>
      <c r="T33" s="35"/>
    </row>
    <row r="34" spans="1:22" s="16" customFormat="1" ht="11.25" x14ac:dyDescent="0.2">
      <c r="A34" s="37" t="s">
        <v>1</v>
      </c>
      <c r="B34" s="38" t="s">
        <v>19</v>
      </c>
      <c r="C34" s="28">
        <f>SUM(C35:C43)</f>
        <v>2451628.1028</v>
      </c>
      <c r="D34" s="28">
        <f t="shared" ref="D34:N34" si="7">SUM(D35:D43)</f>
        <v>2300424.7110000001</v>
      </c>
      <c r="E34" s="28">
        <f>SUM(E35:E43)</f>
        <v>2128668.5410000002</v>
      </c>
      <c r="F34" s="28">
        <f t="shared" si="7"/>
        <v>1845052.862</v>
      </c>
      <c r="G34" s="28">
        <f>SUM(G35:G43)</f>
        <v>2698743.1859999998</v>
      </c>
      <c r="H34" s="28">
        <f t="shared" si="7"/>
        <v>2962317.1140000001</v>
      </c>
      <c r="I34" s="28">
        <f t="shared" si="7"/>
        <v>3629050.6370000001</v>
      </c>
      <c r="J34" s="28">
        <f t="shared" si="7"/>
        <v>3187585.5930000003</v>
      </c>
      <c r="K34" s="28">
        <f>SUM(K35:K43)</f>
        <v>3102834.06</v>
      </c>
      <c r="L34" s="28">
        <f>SUM(L35:L43)</f>
        <v>3198792.4070000001</v>
      </c>
      <c r="M34" s="28">
        <f t="shared" si="7"/>
        <v>3365864.4130000002</v>
      </c>
      <c r="N34" s="28">
        <f t="shared" si="7"/>
        <v>3248282.05</v>
      </c>
      <c r="O34" s="39">
        <f t="shared" ref="O34:O42" si="8">SUM(C34:N34)</f>
        <v>34119243.676800005</v>
      </c>
      <c r="P34" s="39">
        <v>29206514.557999998</v>
      </c>
      <c r="Q34" s="40"/>
      <c r="S34" s="34"/>
      <c r="T34" s="35"/>
    </row>
    <row r="35" spans="1:22" s="16" customFormat="1" ht="11.25" x14ac:dyDescent="0.2">
      <c r="A35" s="37" t="s">
        <v>1</v>
      </c>
      <c r="B35" s="24" t="s">
        <v>20</v>
      </c>
      <c r="C35" s="31">
        <v>0</v>
      </c>
      <c r="D35" s="31">
        <v>1203.9359999999999</v>
      </c>
      <c r="E35" s="33">
        <v>156.49299999999999</v>
      </c>
      <c r="F35" s="32">
        <v>179.078</v>
      </c>
      <c r="G35" s="32">
        <v>1155</v>
      </c>
      <c r="H35" s="32">
        <f>3.99+555.447</f>
        <v>559.43700000000001</v>
      </c>
      <c r="I35" s="32">
        <v>0</v>
      </c>
      <c r="J35" s="32">
        <v>0</v>
      </c>
      <c r="K35" s="32">
        <v>0</v>
      </c>
      <c r="L35" s="32">
        <v>1416.76</v>
      </c>
      <c r="M35" s="32">
        <v>0</v>
      </c>
      <c r="N35" s="32">
        <v>0</v>
      </c>
      <c r="O35" s="39">
        <f t="shared" si="8"/>
        <v>4670.7039999999997</v>
      </c>
      <c r="P35" s="39">
        <v>6037.5589999999993</v>
      </c>
      <c r="Q35" s="34"/>
      <c r="S35" s="34"/>
      <c r="V35" s="3"/>
    </row>
    <row r="36" spans="1:22" s="16" customFormat="1" ht="11.25" x14ac:dyDescent="0.2">
      <c r="A36" s="37"/>
      <c r="B36" s="24" t="s">
        <v>21</v>
      </c>
      <c r="C36" s="31">
        <v>4143.6000000000004</v>
      </c>
      <c r="D36" s="31">
        <v>4504.1899999999996</v>
      </c>
      <c r="E36" s="32">
        <v>3442.9</v>
      </c>
      <c r="F36" s="32">
        <v>4388.5600000000004</v>
      </c>
      <c r="G36" s="32">
        <v>6039.2520000000004</v>
      </c>
      <c r="H36" s="32">
        <f>6023.637+3.99</f>
        <v>6027.6269999999995</v>
      </c>
      <c r="I36" s="32">
        <v>4605.1000000000004</v>
      </c>
      <c r="J36" s="32">
        <v>5410.5</v>
      </c>
      <c r="K36" s="32">
        <v>2055</v>
      </c>
      <c r="L36" s="32">
        <v>3675.4</v>
      </c>
      <c r="M36" s="32">
        <v>2167.1</v>
      </c>
      <c r="N36" s="32">
        <v>1189</v>
      </c>
      <c r="O36" s="39">
        <f t="shared" si="8"/>
        <v>47648.228999999999</v>
      </c>
      <c r="P36" s="39">
        <v>14184.284000000001</v>
      </c>
      <c r="Q36" s="34"/>
      <c r="R36" s="34"/>
      <c r="S36" s="35"/>
      <c r="U36" s="34"/>
      <c r="V36" s="35"/>
    </row>
    <row r="37" spans="1:22" s="16" customFormat="1" ht="11.25" x14ac:dyDescent="0.2">
      <c r="A37" s="37"/>
      <c r="B37" s="24" t="s">
        <v>22</v>
      </c>
      <c r="C37" s="31">
        <v>0</v>
      </c>
      <c r="D37" s="31">
        <v>0</v>
      </c>
      <c r="E37" s="32">
        <v>0</v>
      </c>
      <c r="F37" s="32">
        <v>0</v>
      </c>
      <c r="G37" s="32">
        <v>0</v>
      </c>
      <c r="H37" s="32">
        <v>0</v>
      </c>
      <c r="I37" s="32">
        <v>0</v>
      </c>
      <c r="J37" s="32">
        <v>0</v>
      </c>
      <c r="K37" s="32">
        <v>0</v>
      </c>
      <c r="L37" s="32">
        <v>0</v>
      </c>
      <c r="M37" s="32">
        <v>0</v>
      </c>
      <c r="N37" s="32">
        <v>0</v>
      </c>
      <c r="O37" s="39">
        <f t="shared" si="8"/>
        <v>0</v>
      </c>
      <c r="P37" s="39">
        <v>418.24899999999997</v>
      </c>
      <c r="Q37" s="34"/>
      <c r="R37" s="34"/>
      <c r="S37" s="35"/>
      <c r="U37" s="34"/>
      <c r="V37" s="35"/>
    </row>
    <row r="38" spans="1:22" s="16" customFormat="1" ht="11.25" x14ac:dyDescent="0.2">
      <c r="A38" s="37" t="s">
        <v>1</v>
      </c>
      <c r="B38" s="24" t="s">
        <v>23</v>
      </c>
      <c r="C38" s="31">
        <v>0</v>
      </c>
      <c r="D38" s="31">
        <v>0</v>
      </c>
      <c r="E38" s="32">
        <v>0</v>
      </c>
      <c r="F38" s="32">
        <v>23000</v>
      </c>
      <c r="G38" s="32">
        <v>0</v>
      </c>
      <c r="H38" s="32">
        <v>0</v>
      </c>
      <c r="I38" s="32">
        <v>0</v>
      </c>
      <c r="J38" s="32">
        <v>0</v>
      </c>
      <c r="K38" s="32">
        <v>0</v>
      </c>
      <c r="L38" s="32">
        <v>0</v>
      </c>
      <c r="M38" s="32">
        <v>0</v>
      </c>
      <c r="N38" s="32">
        <v>0</v>
      </c>
      <c r="O38" s="39">
        <f t="shared" si="8"/>
        <v>23000</v>
      </c>
      <c r="P38" s="39">
        <v>25000</v>
      </c>
      <c r="Q38" s="34"/>
      <c r="R38" s="34"/>
      <c r="U38" s="34"/>
    </row>
    <row r="39" spans="1:22" s="16" customFormat="1" ht="11.25" x14ac:dyDescent="0.2">
      <c r="A39" s="37" t="s">
        <v>1</v>
      </c>
      <c r="B39" s="24" t="s">
        <v>24</v>
      </c>
      <c r="C39" s="31">
        <v>900</v>
      </c>
      <c r="D39" s="31">
        <v>237.65</v>
      </c>
      <c r="E39" s="32">
        <v>1177.45</v>
      </c>
      <c r="F39" s="32">
        <v>0</v>
      </c>
      <c r="G39" s="32">
        <v>840.77</v>
      </c>
      <c r="H39" s="31">
        <v>758</v>
      </c>
      <c r="I39" s="32">
        <v>1101.5</v>
      </c>
      <c r="J39" s="32">
        <v>400</v>
      </c>
      <c r="K39" s="31">
        <v>0</v>
      </c>
      <c r="L39" s="32">
        <v>167</v>
      </c>
      <c r="M39" s="32">
        <v>0</v>
      </c>
      <c r="N39" s="32">
        <v>0</v>
      </c>
      <c r="O39" s="39">
        <f t="shared" si="8"/>
        <v>5582.3700000000008</v>
      </c>
      <c r="P39" s="39">
        <v>1246.7049999999999</v>
      </c>
      <c r="Q39" s="34"/>
      <c r="V39" s="3"/>
    </row>
    <row r="40" spans="1:22" s="16" customFormat="1" ht="11.25" x14ac:dyDescent="0.2">
      <c r="A40" s="37"/>
      <c r="B40" s="24" t="s">
        <v>25</v>
      </c>
      <c r="C40" s="31">
        <v>181445</v>
      </c>
      <c r="D40" s="31">
        <v>163044</v>
      </c>
      <c r="E40" s="31">
        <v>193294</v>
      </c>
      <c r="F40" s="31">
        <v>176013</v>
      </c>
      <c r="G40" s="31">
        <v>196381</v>
      </c>
      <c r="H40" s="31">
        <v>203701</v>
      </c>
      <c r="I40" s="31">
        <v>173957</v>
      </c>
      <c r="J40" s="31">
        <v>187419</v>
      </c>
      <c r="K40" s="31">
        <v>149831</v>
      </c>
      <c r="L40" s="31">
        <v>144035</v>
      </c>
      <c r="M40" s="31">
        <v>152611</v>
      </c>
      <c r="N40" s="31">
        <v>189224</v>
      </c>
      <c r="O40" s="39">
        <f t="shared" si="8"/>
        <v>2110955</v>
      </c>
      <c r="P40" s="39">
        <v>2465136</v>
      </c>
      <c r="Q40" s="34"/>
      <c r="V40" s="3"/>
    </row>
    <row r="41" spans="1:22" s="16" customFormat="1" ht="11.25" x14ac:dyDescent="0.2">
      <c r="A41" s="37"/>
      <c r="B41" s="24" t="s">
        <v>26</v>
      </c>
      <c r="C41" s="31">
        <v>12970.059800000001</v>
      </c>
      <c r="D41" s="31">
        <v>1296.4000000000001</v>
      </c>
      <c r="E41" s="32">
        <v>2315.6</v>
      </c>
      <c r="F41" s="32">
        <v>11607.114</v>
      </c>
      <c r="G41" s="32">
        <v>13070.942999999999</v>
      </c>
      <c r="H41" s="32">
        <v>1007.8</v>
      </c>
      <c r="I41" s="32">
        <v>3677.2</v>
      </c>
      <c r="J41" s="32">
        <v>5792.8190000000004</v>
      </c>
      <c r="K41" s="32">
        <v>16107.15</v>
      </c>
      <c r="L41" s="32">
        <v>2155.6</v>
      </c>
      <c r="M41" s="32">
        <v>12246.527</v>
      </c>
      <c r="N41" s="32">
        <v>13989.415999999999</v>
      </c>
      <c r="O41" s="39">
        <f t="shared" si="8"/>
        <v>96236.628800000006</v>
      </c>
      <c r="P41" s="39">
        <v>126804.08099999998</v>
      </c>
      <c r="Q41" s="34"/>
      <c r="V41" s="3"/>
    </row>
    <row r="42" spans="1:22" s="16" customFormat="1" ht="11.25" x14ac:dyDescent="0.2">
      <c r="A42" s="37" t="s">
        <v>1</v>
      </c>
      <c r="B42" s="24" t="s">
        <v>27</v>
      </c>
      <c r="C42" s="31">
        <v>28036.902999999998</v>
      </c>
      <c r="D42" s="31">
        <v>25101.865000000002</v>
      </c>
      <c r="E42" s="31">
        <v>25084.477999999999</v>
      </c>
      <c r="F42" s="31">
        <v>25170.98</v>
      </c>
      <c r="G42" s="31">
        <v>25210.030999999999</v>
      </c>
      <c r="H42" s="31">
        <v>25155</v>
      </c>
      <c r="I42" s="31">
        <v>29701.427</v>
      </c>
      <c r="J42" s="31">
        <v>23334.864000000001</v>
      </c>
      <c r="K42" s="31">
        <v>21926.94</v>
      </c>
      <c r="L42" s="31">
        <v>14177.407000000001</v>
      </c>
      <c r="M42" s="31">
        <v>28368.036000000004</v>
      </c>
      <c r="N42" s="32">
        <v>28376.464</v>
      </c>
      <c r="O42" s="39">
        <f t="shared" si="8"/>
        <v>299644.39499999996</v>
      </c>
      <c r="P42" s="39">
        <v>241028.00000000003</v>
      </c>
      <c r="Q42" s="34"/>
    </row>
    <row r="43" spans="1:22" s="16" customFormat="1" ht="11.25" x14ac:dyDescent="0.2">
      <c r="A43" s="37"/>
      <c r="B43" s="24" t="s">
        <v>28</v>
      </c>
      <c r="C43" s="31">
        <v>2224132.54</v>
      </c>
      <c r="D43" s="31">
        <v>2105036.67</v>
      </c>
      <c r="E43" s="31">
        <v>1903197.62</v>
      </c>
      <c r="F43" s="31">
        <v>1604694.13</v>
      </c>
      <c r="G43" s="31">
        <v>2456046.19</v>
      </c>
      <c r="H43" s="32">
        <v>2725108.25</v>
      </c>
      <c r="I43" s="32">
        <v>3416008.41</v>
      </c>
      <c r="J43" s="32">
        <v>2965228.41</v>
      </c>
      <c r="K43" s="32">
        <v>2912913.97</v>
      </c>
      <c r="L43" s="32">
        <v>3033165.24</v>
      </c>
      <c r="M43" s="32">
        <v>3170471.75</v>
      </c>
      <c r="N43" s="32">
        <v>3015503.17</v>
      </c>
      <c r="O43" s="39">
        <f t="shared" ref="O43" si="9">SUM(C43:N43)</f>
        <v>31531506.350000001</v>
      </c>
      <c r="P43" s="39">
        <v>26326659.68</v>
      </c>
      <c r="Q43" s="34"/>
      <c r="S43" s="34"/>
      <c r="T43" s="34"/>
      <c r="U43" s="34"/>
      <c r="V43" s="34"/>
    </row>
    <row r="44" spans="1:22" s="16" customFormat="1" ht="11.25" x14ac:dyDescent="0.2">
      <c r="A44" s="37"/>
      <c r="B44" s="24"/>
      <c r="C44" s="41"/>
      <c r="D44" s="41"/>
      <c r="E44" s="41"/>
      <c r="F44" s="41"/>
      <c r="G44" s="41"/>
      <c r="H44" s="41"/>
      <c r="I44" s="41"/>
      <c r="J44" s="41"/>
      <c r="K44" s="41"/>
      <c r="L44" s="41"/>
      <c r="M44" s="41"/>
      <c r="N44" s="41"/>
      <c r="O44" s="42"/>
      <c r="P44" s="42"/>
      <c r="R44" s="34"/>
      <c r="T44" s="34"/>
    </row>
    <row r="45" spans="1:22" s="16" customFormat="1" ht="11.25" x14ac:dyDescent="0.2">
      <c r="A45" s="69" t="s">
        <v>29</v>
      </c>
      <c r="B45" s="70"/>
      <c r="C45" s="43">
        <f t="shared" ref="C45:N45" si="10">SUM(C46:C49)</f>
        <v>0</v>
      </c>
      <c r="D45" s="43">
        <f t="shared" si="10"/>
        <v>0</v>
      </c>
      <c r="E45" s="43">
        <f t="shared" si="10"/>
        <v>0</v>
      </c>
      <c r="F45" s="43">
        <f t="shared" si="10"/>
        <v>0</v>
      </c>
      <c r="G45" s="43">
        <f t="shared" si="10"/>
        <v>0</v>
      </c>
      <c r="H45" s="44">
        <f t="shared" si="10"/>
        <v>0</v>
      </c>
      <c r="I45" s="44">
        <f t="shared" si="10"/>
        <v>0</v>
      </c>
      <c r="J45" s="44">
        <f t="shared" si="10"/>
        <v>0</v>
      </c>
      <c r="K45" s="44">
        <f t="shared" si="10"/>
        <v>0</v>
      </c>
      <c r="L45" s="44">
        <f t="shared" si="10"/>
        <v>0</v>
      </c>
      <c r="M45" s="44">
        <f t="shared" si="10"/>
        <v>0</v>
      </c>
      <c r="N45" s="44">
        <f t="shared" si="10"/>
        <v>0</v>
      </c>
      <c r="O45" s="23">
        <f t="shared" ref="O45:O49" si="11">SUM(C45:N45)</f>
        <v>0</v>
      </c>
      <c r="P45" s="23">
        <v>25</v>
      </c>
      <c r="R45" s="34"/>
    </row>
    <row r="46" spans="1:22" s="16" customFormat="1" ht="11.25" x14ac:dyDescent="0.2">
      <c r="A46" s="26" t="s">
        <v>1</v>
      </c>
      <c r="B46" s="20" t="s">
        <v>30</v>
      </c>
      <c r="C46" s="22">
        <v>0</v>
      </c>
      <c r="D46" s="45">
        <v>0</v>
      </c>
      <c r="E46" s="21">
        <v>0</v>
      </c>
      <c r="F46" s="21">
        <v>0</v>
      </c>
      <c r="G46" s="21">
        <v>0</v>
      </c>
      <c r="H46" s="22">
        <v>0</v>
      </c>
      <c r="I46" s="22">
        <v>0</v>
      </c>
      <c r="J46" s="22">
        <v>0</v>
      </c>
      <c r="K46" s="22">
        <v>0</v>
      </c>
      <c r="L46" s="22">
        <v>0</v>
      </c>
      <c r="M46" s="22">
        <v>0</v>
      </c>
      <c r="N46" s="22">
        <v>0</v>
      </c>
      <c r="O46" s="23">
        <f t="shared" si="11"/>
        <v>0</v>
      </c>
      <c r="P46" s="23">
        <v>25</v>
      </c>
      <c r="R46" s="34"/>
    </row>
    <row r="47" spans="1:22" s="16" customFormat="1" ht="11.25" x14ac:dyDescent="0.2">
      <c r="A47" s="26" t="s">
        <v>1</v>
      </c>
      <c r="B47" s="20" t="s">
        <v>31</v>
      </c>
      <c r="C47" s="22">
        <v>0</v>
      </c>
      <c r="D47" s="45">
        <v>0</v>
      </c>
      <c r="E47" s="21">
        <v>0</v>
      </c>
      <c r="F47" s="21">
        <v>0</v>
      </c>
      <c r="G47" s="21">
        <v>0</v>
      </c>
      <c r="H47" s="22">
        <v>0</v>
      </c>
      <c r="I47" s="22">
        <v>0</v>
      </c>
      <c r="J47" s="22">
        <v>0</v>
      </c>
      <c r="K47" s="22">
        <v>0</v>
      </c>
      <c r="L47" s="22">
        <v>0</v>
      </c>
      <c r="M47" s="22">
        <v>0</v>
      </c>
      <c r="N47" s="22">
        <v>0</v>
      </c>
      <c r="O47" s="23">
        <f t="shared" si="11"/>
        <v>0</v>
      </c>
      <c r="P47" s="23">
        <v>0</v>
      </c>
    </row>
    <row r="48" spans="1:22" s="16" customFormat="1" ht="11.25" x14ac:dyDescent="0.2">
      <c r="A48" s="26"/>
      <c r="B48" s="20" t="s">
        <v>32</v>
      </c>
      <c r="C48" s="22">
        <v>0</v>
      </c>
      <c r="D48" s="45">
        <v>0</v>
      </c>
      <c r="E48" s="21">
        <v>0</v>
      </c>
      <c r="F48" s="21">
        <v>0</v>
      </c>
      <c r="G48" s="21">
        <v>0</v>
      </c>
      <c r="H48" s="22">
        <v>0</v>
      </c>
      <c r="I48" s="22">
        <v>0</v>
      </c>
      <c r="J48" s="22">
        <v>0</v>
      </c>
      <c r="K48" s="22">
        <v>0</v>
      </c>
      <c r="L48" s="22">
        <v>0</v>
      </c>
      <c r="M48" s="22">
        <v>0</v>
      </c>
      <c r="N48" s="22">
        <v>0</v>
      </c>
      <c r="O48" s="23">
        <f t="shared" si="11"/>
        <v>0</v>
      </c>
      <c r="P48" s="23">
        <v>0</v>
      </c>
    </row>
    <row r="49" spans="1:17" s="16" customFormat="1" ht="11.25" x14ac:dyDescent="0.2">
      <c r="A49" s="26"/>
      <c r="B49" s="20" t="s">
        <v>33</v>
      </c>
      <c r="C49" s="22">
        <v>0</v>
      </c>
      <c r="D49" s="45">
        <v>0</v>
      </c>
      <c r="E49" s="21">
        <v>0</v>
      </c>
      <c r="F49" s="21">
        <v>0</v>
      </c>
      <c r="G49" s="21">
        <v>0</v>
      </c>
      <c r="H49" s="22">
        <v>0</v>
      </c>
      <c r="I49" s="22">
        <v>0</v>
      </c>
      <c r="J49" s="22">
        <v>0</v>
      </c>
      <c r="K49" s="22">
        <v>0</v>
      </c>
      <c r="L49" s="22">
        <v>0</v>
      </c>
      <c r="M49" s="22">
        <v>0</v>
      </c>
      <c r="N49" s="22">
        <v>0</v>
      </c>
      <c r="O49" s="23">
        <f t="shared" si="11"/>
        <v>0</v>
      </c>
      <c r="P49" s="23">
        <v>0</v>
      </c>
    </row>
    <row r="50" spans="1:17" s="16" customFormat="1" ht="11.25" x14ac:dyDescent="0.2">
      <c r="A50" s="26"/>
      <c r="B50" s="20"/>
      <c r="C50" s="45"/>
      <c r="D50" s="45"/>
      <c r="E50" s="21"/>
      <c r="F50" s="21"/>
      <c r="G50" s="21"/>
      <c r="H50" s="22"/>
      <c r="I50" s="22"/>
      <c r="J50" s="22"/>
      <c r="K50" s="22"/>
      <c r="L50" s="22"/>
      <c r="M50" s="22"/>
      <c r="N50" s="22"/>
      <c r="O50" s="13"/>
      <c r="P50" s="13"/>
    </row>
    <row r="51" spans="1:17" s="16" customFormat="1" ht="11.25" x14ac:dyDescent="0.2">
      <c r="A51" s="69" t="s">
        <v>34</v>
      </c>
      <c r="B51" s="70"/>
      <c r="C51" s="43">
        <f t="shared" ref="C51:N51" si="12">SUM(C52:C53)</f>
        <v>0</v>
      </c>
      <c r="D51" s="43">
        <f t="shared" si="12"/>
        <v>0</v>
      </c>
      <c r="E51" s="43">
        <f t="shared" si="12"/>
        <v>0</v>
      </c>
      <c r="F51" s="43">
        <f t="shared" si="12"/>
        <v>0</v>
      </c>
      <c r="G51" s="43">
        <f t="shared" si="12"/>
        <v>0</v>
      </c>
      <c r="H51" s="44">
        <f t="shared" si="12"/>
        <v>0</v>
      </c>
      <c r="I51" s="44">
        <f t="shared" si="12"/>
        <v>0</v>
      </c>
      <c r="J51" s="44">
        <f t="shared" si="12"/>
        <v>0</v>
      </c>
      <c r="K51" s="44">
        <f t="shared" si="12"/>
        <v>0</v>
      </c>
      <c r="L51" s="44">
        <f t="shared" si="12"/>
        <v>0</v>
      </c>
      <c r="M51" s="44">
        <f t="shared" si="12"/>
        <v>0</v>
      </c>
      <c r="N51" s="44">
        <f t="shared" si="12"/>
        <v>0</v>
      </c>
      <c r="O51" s="23">
        <f>SUM(C51:N51)</f>
        <v>0</v>
      </c>
      <c r="P51" s="23">
        <v>0</v>
      </c>
    </row>
    <row r="52" spans="1:17" s="16" customFormat="1" ht="11.25" x14ac:dyDescent="0.2">
      <c r="A52" s="26" t="s">
        <v>1</v>
      </c>
      <c r="B52" s="20" t="s">
        <v>30</v>
      </c>
      <c r="C52" s="45">
        <v>0</v>
      </c>
      <c r="D52" s="45">
        <v>0</v>
      </c>
      <c r="E52" s="21">
        <v>0</v>
      </c>
      <c r="F52" s="21">
        <v>0</v>
      </c>
      <c r="G52" s="21">
        <v>0</v>
      </c>
      <c r="H52" s="22">
        <v>0</v>
      </c>
      <c r="I52" s="22">
        <v>0</v>
      </c>
      <c r="J52" s="22">
        <v>0</v>
      </c>
      <c r="K52" s="22">
        <v>0</v>
      </c>
      <c r="L52" s="22">
        <v>0</v>
      </c>
      <c r="M52" s="22">
        <v>0</v>
      </c>
      <c r="N52" s="22">
        <v>0</v>
      </c>
      <c r="O52" s="23">
        <f>SUM(C52:N52)</f>
        <v>0</v>
      </c>
      <c r="P52" s="23">
        <v>0</v>
      </c>
    </row>
    <row r="53" spans="1:17" s="16" customFormat="1" ht="11.25" x14ac:dyDescent="0.2">
      <c r="A53" s="26" t="s">
        <v>1</v>
      </c>
      <c r="B53" s="20" t="s">
        <v>31</v>
      </c>
      <c r="C53" s="45">
        <v>0</v>
      </c>
      <c r="D53" s="45">
        <v>0</v>
      </c>
      <c r="E53" s="21">
        <v>0</v>
      </c>
      <c r="F53" s="21">
        <v>0</v>
      </c>
      <c r="G53" s="21">
        <v>0</v>
      </c>
      <c r="H53" s="22">
        <v>0</v>
      </c>
      <c r="I53" s="22">
        <v>0</v>
      </c>
      <c r="J53" s="22">
        <v>0</v>
      </c>
      <c r="K53" s="22">
        <v>0</v>
      </c>
      <c r="L53" s="22">
        <v>0</v>
      </c>
      <c r="M53" s="22">
        <v>0</v>
      </c>
      <c r="N53" s="22">
        <v>0</v>
      </c>
      <c r="O53" s="23">
        <f>SUM(C53:N53)</f>
        <v>0</v>
      </c>
      <c r="P53" s="23">
        <v>0</v>
      </c>
    </row>
    <row r="54" spans="1:17" s="16" customFormat="1" ht="11.25" x14ac:dyDescent="0.2">
      <c r="A54" s="26"/>
      <c r="B54" s="20"/>
      <c r="C54" s="45"/>
      <c r="D54" s="45"/>
      <c r="E54" s="21"/>
      <c r="F54" s="22"/>
      <c r="G54" s="22"/>
      <c r="H54" s="22"/>
      <c r="I54" s="22"/>
      <c r="J54" s="22"/>
      <c r="K54" s="22"/>
      <c r="L54" s="22"/>
      <c r="M54" s="22"/>
      <c r="N54" s="22"/>
      <c r="O54" s="13"/>
      <c r="P54" s="13"/>
    </row>
    <row r="55" spans="1:17" s="16" customFormat="1" ht="11.25" x14ac:dyDescent="0.2">
      <c r="A55" s="69" t="s">
        <v>35</v>
      </c>
      <c r="B55" s="70"/>
      <c r="C55" s="23">
        <f t="shared" ref="C55:N55" si="13">SUM(C56:C57)</f>
        <v>2016</v>
      </c>
      <c r="D55" s="23">
        <f t="shared" si="13"/>
        <v>1964</v>
      </c>
      <c r="E55" s="23">
        <f t="shared" si="13"/>
        <v>2677</v>
      </c>
      <c r="F55" s="18">
        <f t="shared" si="13"/>
        <v>2292</v>
      </c>
      <c r="G55" s="18">
        <f t="shared" si="13"/>
        <v>1312</v>
      </c>
      <c r="H55" s="18">
        <f t="shared" si="13"/>
        <v>1221</v>
      </c>
      <c r="I55" s="18">
        <f t="shared" si="13"/>
        <v>1130</v>
      </c>
      <c r="J55" s="18">
        <f t="shared" si="13"/>
        <v>967</v>
      </c>
      <c r="K55" s="18">
        <f t="shared" si="13"/>
        <v>1012</v>
      </c>
      <c r="L55" s="18">
        <f>SUM(L56:L57)</f>
        <v>458</v>
      </c>
      <c r="M55" s="18">
        <f t="shared" si="13"/>
        <v>482</v>
      </c>
      <c r="N55" s="18">
        <f t="shared" si="13"/>
        <v>373</v>
      </c>
      <c r="O55" s="23">
        <f>SUM(C55:N55)</f>
        <v>15904</v>
      </c>
      <c r="P55" s="2">
        <v>30573</v>
      </c>
      <c r="Q55" s="17"/>
    </row>
    <row r="56" spans="1:17" s="16" customFormat="1" ht="11.25" x14ac:dyDescent="0.2">
      <c r="A56" s="46"/>
      <c r="B56" s="20" t="s">
        <v>36</v>
      </c>
      <c r="C56" s="47">
        <v>1050</v>
      </c>
      <c r="D56" s="47">
        <v>1008</v>
      </c>
      <c r="E56" s="48">
        <v>1407</v>
      </c>
      <c r="F56" s="48">
        <v>1145</v>
      </c>
      <c r="G56" s="48">
        <v>656</v>
      </c>
      <c r="H56" s="48">
        <v>596</v>
      </c>
      <c r="I56" s="48">
        <v>547</v>
      </c>
      <c r="J56" s="48">
        <v>486</v>
      </c>
      <c r="K56" s="48">
        <v>492</v>
      </c>
      <c r="L56" s="48">
        <v>176</v>
      </c>
      <c r="M56" s="48">
        <v>236</v>
      </c>
      <c r="N56" s="48">
        <v>192</v>
      </c>
      <c r="O56" s="23">
        <f>SUM(C56:N56)</f>
        <v>7991</v>
      </c>
      <c r="P56" s="2">
        <v>14891</v>
      </c>
    </row>
    <row r="57" spans="1:17" s="16" customFormat="1" ht="11.25" x14ac:dyDescent="0.2">
      <c r="A57" s="46"/>
      <c r="B57" s="20" t="s">
        <v>37</v>
      </c>
      <c r="C57" s="47">
        <v>966</v>
      </c>
      <c r="D57" s="47">
        <v>956</v>
      </c>
      <c r="E57" s="48">
        <v>1270</v>
      </c>
      <c r="F57" s="48">
        <v>1147</v>
      </c>
      <c r="G57" s="48">
        <v>656</v>
      </c>
      <c r="H57" s="48">
        <v>625</v>
      </c>
      <c r="I57" s="48">
        <v>583</v>
      </c>
      <c r="J57" s="48">
        <v>481</v>
      </c>
      <c r="K57" s="48">
        <v>520</v>
      </c>
      <c r="L57" s="48">
        <v>282</v>
      </c>
      <c r="M57" s="48">
        <v>246</v>
      </c>
      <c r="N57" s="48">
        <v>181</v>
      </c>
      <c r="O57" s="23">
        <f>SUM(C57:N57)</f>
        <v>7913</v>
      </c>
      <c r="P57" s="2">
        <v>15682</v>
      </c>
    </row>
    <row r="58" spans="1:17" s="16" customFormat="1" ht="11.25" x14ac:dyDescent="0.2">
      <c r="A58" s="26"/>
      <c r="B58" s="20"/>
      <c r="C58" s="49"/>
      <c r="D58" s="49"/>
      <c r="E58" s="49"/>
      <c r="F58" s="49"/>
      <c r="G58" s="49"/>
      <c r="H58" s="50"/>
      <c r="I58" s="50"/>
      <c r="J58" s="50"/>
      <c r="K58" s="50"/>
      <c r="L58" s="50"/>
      <c r="M58" s="50"/>
      <c r="N58" s="50"/>
      <c r="O58" s="13"/>
      <c r="P58" s="13"/>
    </row>
    <row r="59" spans="1:17" s="16" customFormat="1" ht="11.25" x14ac:dyDescent="0.2">
      <c r="A59" s="69" t="s">
        <v>38</v>
      </c>
      <c r="B59" s="70"/>
      <c r="C59" s="51">
        <f>SUM(C60)</f>
        <v>0</v>
      </c>
      <c r="D59" s="51">
        <f>SUM(D60)</f>
        <v>0</v>
      </c>
      <c r="E59" s="51">
        <v>0</v>
      </c>
      <c r="F59" s="51">
        <v>0</v>
      </c>
      <c r="G59" s="51">
        <v>0</v>
      </c>
      <c r="H59" s="52">
        <v>0</v>
      </c>
      <c r="I59" s="52">
        <v>0</v>
      </c>
      <c r="J59" s="52">
        <v>0</v>
      </c>
      <c r="K59" s="52">
        <v>0</v>
      </c>
      <c r="L59" s="52">
        <v>0</v>
      </c>
      <c r="M59" s="51">
        <v>0</v>
      </c>
      <c r="N59" s="51">
        <v>0</v>
      </c>
      <c r="O59" s="23">
        <f>SUM(C59:N59)</f>
        <v>0</v>
      </c>
      <c r="P59" s="43">
        <v>0</v>
      </c>
    </row>
    <row r="60" spans="1:17" s="16" customFormat="1" ht="12" thickBot="1" x14ac:dyDescent="0.25">
      <c r="A60" s="53" t="s">
        <v>1</v>
      </c>
      <c r="B60" s="20" t="s">
        <v>39</v>
      </c>
      <c r="C60" s="49">
        <v>0</v>
      </c>
      <c r="D60" s="49">
        <v>0</v>
      </c>
      <c r="E60" s="49">
        <v>0</v>
      </c>
      <c r="F60" s="49">
        <v>0</v>
      </c>
      <c r="G60" s="49">
        <v>0</v>
      </c>
      <c r="H60" s="49">
        <v>0</v>
      </c>
      <c r="I60" s="49">
        <v>0</v>
      </c>
      <c r="J60" s="49">
        <v>0</v>
      </c>
      <c r="K60" s="49">
        <v>0</v>
      </c>
      <c r="L60" s="49">
        <v>0</v>
      </c>
      <c r="M60" s="49">
        <v>0</v>
      </c>
      <c r="N60" s="49">
        <v>0</v>
      </c>
      <c r="O60" s="23">
        <f>SUM(C60:N60)</f>
        <v>0</v>
      </c>
      <c r="P60" s="43">
        <v>0</v>
      </c>
    </row>
    <row r="61" spans="1:17" s="16" customFormat="1" ht="11.25" x14ac:dyDescent="0.2">
      <c r="A61" s="54"/>
      <c r="B61" s="55"/>
      <c r="C61" s="56"/>
      <c r="D61" s="56"/>
      <c r="E61" s="56"/>
      <c r="F61" s="56"/>
      <c r="G61" s="56"/>
      <c r="H61" s="56"/>
      <c r="I61" s="56"/>
      <c r="J61" s="56"/>
      <c r="K61" s="56"/>
      <c r="L61" s="56"/>
      <c r="M61" s="56"/>
      <c r="N61" s="56"/>
      <c r="O61" s="56"/>
      <c r="P61" s="57"/>
    </row>
    <row r="62" spans="1:17" x14ac:dyDescent="0.2">
      <c r="A62" s="69" t="s">
        <v>40</v>
      </c>
      <c r="B62" s="70"/>
      <c r="C62" s="51">
        <f>SUM(C65)</f>
        <v>0</v>
      </c>
      <c r="D62" s="51">
        <f t="shared" ref="D62:N62" si="14">SUM(D63:D65)</f>
        <v>0</v>
      </c>
      <c r="E62" s="51">
        <f t="shared" si="14"/>
        <v>0</v>
      </c>
      <c r="F62" s="51">
        <f t="shared" si="14"/>
        <v>0</v>
      </c>
      <c r="G62" s="51">
        <f t="shared" si="14"/>
        <v>0</v>
      </c>
      <c r="H62" s="51">
        <f t="shared" si="14"/>
        <v>0</v>
      </c>
      <c r="I62" s="51">
        <f t="shared" si="14"/>
        <v>0</v>
      </c>
      <c r="J62" s="51">
        <f t="shared" si="14"/>
        <v>0</v>
      </c>
      <c r="K62" s="51">
        <f t="shared" si="14"/>
        <v>0</v>
      </c>
      <c r="L62" s="51">
        <f t="shared" si="14"/>
        <v>0</v>
      </c>
      <c r="M62" s="51">
        <f t="shared" si="14"/>
        <v>0</v>
      </c>
      <c r="N62" s="51">
        <f t="shared" si="14"/>
        <v>0</v>
      </c>
      <c r="O62" s="51">
        <f t="shared" ref="O62:O65" si="15">SUM(C62:N62)</f>
        <v>0</v>
      </c>
      <c r="P62" s="58">
        <v>0</v>
      </c>
    </row>
    <row r="63" spans="1:17" x14ac:dyDescent="0.2">
      <c r="A63" s="59"/>
      <c r="B63" s="60" t="s">
        <v>41</v>
      </c>
      <c r="C63" s="47">
        <v>0</v>
      </c>
      <c r="D63" s="47">
        <v>0</v>
      </c>
      <c r="E63" s="47">
        <v>0</v>
      </c>
      <c r="F63" s="47">
        <v>0</v>
      </c>
      <c r="G63" s="47">
        <v>0</v>
      </c>
      <c r="H63" s="47">
        <v>0</v>
      </c>
      <c r="I63" s="47">
        <v>0</v>
      </c>
      <c r="J63" s="47">
        <v>0</v>
      </c>
      <c r="K63" s="47">
        <v>0</v>
      </c>
      <c r="L63" s="47">
        <v>0</v>
      </c>
      <c r="M63" s="47">
        <v>0</v>
      </c>
      <c r="N63" s="47">
        <v>0</v>
      </c>
      <c r="O63" s="51">
        <f t="shared" si="15"/>
        <v>0</v>
      </c>
      <c r="P63" s="58">
        <v>0</v>
      </c>
    </row>
    <row r="64" spans="1:17" x14ac:dyDescent="0.2">
      <c r="A64" s="59"/>
      <c r="B64" s="60" t="s">
        <v>42</v>
      </c>
      <c r="C64" s="47">
        <v>0</v>
      </c>
      <c r="D64" s="47">
        <v>0</v>
      </c>
      <c r="E64" s="47">
        <v>0</v>
      </c>
      <c r="F64" s="47">
        <v>0</v>
      </c>
      <c r="G64" s="47">
        <v>0</v>
      </c>
      <c r="H64" s="47">
        <v>0</v>
      </c>
      <c r="I64" s="47">
        <v>0</v>
      </c>
      <c r="J64" s="47">
        <v>0</v>
      </c>
      <c r="K64" s="47">
        <v>0</v>
      </c>
      <c r="L64" s="47">
        <v>0</v>
      </c>
      <c r="M64" s="47">
        <v>0</v>
      </c>
      <c r="N64" s="47">
        <v>0</v>
      </c>
      <c r="O64" s="51">
        <f t="shared" si="15"/>
        <v>0</v>
      </c>
      <c r="P64" s="58">
        <v>0</v>
      </c>
    </row>
    <row r="65" spans="1:16" s="64" customFormat="1" ht="13.5" thickBot="1" x14ac:dyDescent="0.25">
      <c r="A65" s="53" t="s">
        <v>1</v>
      </c>
      <c r="B65" s="61" t="s">
        <v>43</v>
      </c>
      <c r="C65" s="62">
        <v>0</v>
      </c>
      <c r="D65" s="62">
        <v>0</v>
      </c>
      <c r="E65" s="62">
        <v>0</v>
      </c>
      <c r="F65" s="62">
        <v>0</v>
      </c>
      <c r="G65" s="62">
        <v>0</v>
      </c>
      <c r="H65" s="62">
        <v>0</v>
      </c>
      <c r="I65" s="62">
        <v>0</v>
      </c>
      <c r="J65" s="62">
        <v>0</v>
      </c>
      <c r="K65" s="62">
        <v>0</v>
      </c>
      <c r="L65" s="62">
        <v>0</v>
      </c>
      <c r="M65" s="62">
        <v>0</v>
      </c>
      <c r="N65" s="62">
        <v>0</v>
      </c>
      <c r="O65" s="62">
        <f t="shared" si="15"/>
        <v>0</v>
      </c>
      <c r="P65" s="63">
        <v>0</v>
      </c>
    </row>
    <row r="66" spans="1:16" s="64" customFormat="1" ht="3" customHeight="1" x14ac:dyDescent="0.2">
      <c r="A66" s="65"/>
      <c r="B66" s="65"/>
      <c r="C66" s="65"/>
      <c r="D66" s="65"/>
      <c r="E66" s="65"/>
      <c r="F66" s="65"/>
      <c r="G66" s="65"/>
      <c r="H66" s="65"/>
      <c r="I66" s="65">
        <v>0</v>
      </c>
      <c r="J66" s="65"/>
      <c r="K66" s="65"/>
      <c r="L66" s="65"/>
      <c r="M66" s="65"/>
      <c r="N66" s="65"/>
      <c r="O66" s="65"/>
      <c r="P66" s="65"/>
    </row>
    <row r="67" spans="1:16" s="64" customFormat="1" x14ac:dyDescent="0.2">
      <c r="A67" s="66"/>
      <c r="B67" s="67" t="s">
        <v>44</v>
      </c>
      <c r="O67" s="66"/>
      <c r="P67" s="66"/>
    </row>
    <row r="68" spans="1:16" s="64" customFormat="1" x14ac:dyDescent="0.2">
      <c r="A68" s="66"/>
      <c r="B68" s="67" t="s">
        <v>45</v>
      </c>
      <c r="O68" s="66"/>
      <c r="P68" s="66"/>
    </row>
    <row r="69" spans="1:16" x14ac:dyDescent="0.2">
      <c r="A69" s="66"/>
      <c r="B69" s="67" t="s">
        <v>46</v>
      </c>
      <c r="C69" s="64"/>
      <c r="D69" s="64"/>
      <c r="E69" s="64"/>
      <c r="F69" s="64"/>
      <c r="G69" s="64"/>
      <c r="H69" s="64"/>
      <c r="I69" s="64"/>
      <c r="J69" s="64"/>
      <c r="K69" s="64"/>
      <c r="L69" s="64"/>
      <c r="M69" s="64"/>
      <c r="N69" s="64"/>
      <c r="O69" s="66"/>
      <c r="P69" s="66"/>
    </row>
    <row r="70" spans="1:16" x14ac:dyDescent="0.2">
      <c r="A70" s="66"/>
      <c r="B70" s="67"/>
      <c r="C70" s="64"/>
      <c r="D70" s="64"/>
      <c r="E70" s="64"/>
      <c r="F70" s="64"/>
      <c r="G70" s="64"/>
      <c r="H70" s="64"/>
      <c r="I70" s="64"/>
      <c r="J70" s="64"/>
      <c r="K70" s="64"/>
      <c r="L70" s="64"/>
      <c r="M70" s="64"/>
      <c r="N70" s="64"/>
      <c r="O70" s="66"/>
      <c r="P70" s="66"/>
    </row>
    <row r="71" spans="1:16" x14ac:dyDescent="0.2">
      <c r="B71" s="67" t="s">
        <v>51</v>
      </c>
    </row>
    <row r="72" spans="1:16" x14ac:dyDescent="0.2">
      <c r="B72" s="67" t="s">
        <v>52</v>
      </c>
    </row>
    <row r="74" spans="1:16" x14ac:dyDescent="0.2">
      <c r="C74" s="68"/>
      <c r="D74" s="68"/>
      <c r="E74" s="68"/>
      <c r="F74" s="68"/>
      <c r="G74" s="68"/>
      <c r="H74" s="68"/>
      <c r="I74" s="68"/>
    </row>
    <row r="76" spans="1:16" x14ac:dyDescent="0.2">
      <c r="C76" s="68"/>
      <c r="D76" s="68"/>
      <c r="E76" s="68"/>
      <c r="F76" s="68"/>
      <c r="G76" s="68"/>
      <c r="H76" s="68"/>
    </row>
    <row r="78" spans="1:16" x14ac:dyDescent="0.2">
      <c r="C78" s="68"/>
      <c r="D78" s="68"/>
      <c r="E78" s="68"/>
      <c r="F78" s="68"/>
      <c r="G78" s="68"/>
      <c r="H78" s="68"/>
      <c r="I78" s="68"/>
      <c r="J78" s="68"/>
      <c r="K78" s="68"/>
      <c r="L78" s="68"/>
      <c r="M78" s="68"/>
      <c r="N78" s="68"/>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62 K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2017-01-18T00:28:54Z</cp:lastPrinted>
  <dcterms:created xsi:type="dcterms:W3CDTF">2010-12-29T18:43:41Z</dcterms:created>
  <dcterms:modified xsi:type="dcterms:W3CDTF">2018-03-13T17:29:12Z</dcterms:modified>
</cp:coreProperties>
</file>