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4" activeTab="4"/>
  </bookViews>
  <sheets>
    <sheet name="Mov.PortuarioMensual " sheetId="122" state="hidden" r:id="rId1"/>
    <sheet name="Mov. Embarcaciones " sheetId="123" state="hidden" r:id="rId2"/>
    <sheet name="Mov. carga " sheetId="124" state="hidden" r:id="rId3"/>
    <sheet name="mpm01" sheetId="125" state="hidden" r:id="rId4"/>
    <sheet name="mpm02" sheetId="126" r:id="rId5"/>
    <sheet name="MPM03A  " sheetId="127" state="hidden" r:id="rId6"/>
    <sheet name="MPM03A (2)" sheetId="128" state="hidden" r:id="rId7"/>
    <sheet name="MPM03A (3)" sheetId="129" state="hidden" r:id="rId8"/>
  </sheets>
  <definedNames>
    <definedName name="_xlnm._FilterDatabase" localSheetId="7" hidden="1">'MPM03A (3)'!$A$6:$I$442</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1" i="128" l="1"/>
  <c r="I11" i="127"/>
  <c r="G42" i="125"/>
  <c r="K30" i="125"/>
  <c r="K33" i="125" s="1"/>
  <c r="J30" i="125"/>
  <c r="J33" i="125" s="1"/>
  <c r="I30" i="125"/>
  <c r="I33" i="125" s="1"/>
  <c r="F30" i="125"/>
  <c r="F33" i="125" s="1"/>
  <c r="D30" i="125"/>
  <c r="D33" i="125" s="1"/>
  <c r="B30" i="125"/>
  <c r="B33" i="125" s="1"/>
  <c r="N69" i="124"/>
  <c r="M69" i="124"/>
  <c r="L69" i="124"/>
  <c r="K69" i="124"/>
  <c r="J69" i="124"/>
  <c r="I69" i="124"/>
  <c r="H69" i="124"/>
  <c r="G69" i="124"/>
  <c r="F69" i="124"/>
  <c r="E69" i="124"/>
  <c r="D69" i="124"/>
  <c r="C69" i="124"/>
  <c r="O69" i="124" s="1"/>
  <c r="O68" i="124"/>
  <c r="O67" i="124"/>
  <c r="O61" i="124"/>
  <c r="O60" i="124"/>
  <c r="O59" i="124"/>
  <c r="O58" i="124"/>
  <c r="N57" i="124"/>
  <c r="N62" i="124" s="1"/>
  <c r="M57" i="124"/>
  <c r="M62" i="124" s="1"/>
  <c r="L57" i="124"/>
  <c r="L62" i="124" s="1"/>
  <c r="K57" i="124"/>
  <c r="K62" i="124" s="1"/>
  <c r="J57" i="124"/>
  <c r="J62" i="124" s="1"/>
  <c r="I57" i="124"/>
  <c r="I62" i="124" s="1"/>
  <c r="H57" i="124"/>
  <c r="H62" i="124" s="1"/>
  <c r="G57" i="124"/>
  <c r="G62" i="124" s="1"/>
  <c r="F57" i="124"/>
  <c r="E57" i="124"/>
  <c r="E62" i="124" s="1"/>
  <c r="D57" i="124"/>
  <c r="D62" i="124" s="1"/>
  <c r="C57" i="124"/>
  <c r="C62" i="124" s="1"/>
  <c r="O56" i="124"/>
  <c r="O55" i="124"/>
  <c r="O54" i="124"/>
  <c r="O53" i="124"/>
  <c r="O52" i="124"/>
  <c r="F51" i="124"/>
  <c r="F62" i="124" s="1"/>
  <c r="O50" i="124"/>
  <c r="O43" i="124"/>
  <c r="N42" i="124"/>
  <c r="N44" i="124" s="1"/>
  <c r="M42" i="124"/>
  <c r="M44" i="124" s="1"/>
  <c r="L42" i="124"/>
  <c r="L44" i="124" s="1"/>
  <c r="K42" i="124"/>
  <c r="K44" i="124" s="1"/>
  <c r="J42" i="124"/>
  <c r="J44" i="124" s="1"/>
  <c r="I42" i="124"/>
  <c r="I44" i="124" s="1"/>
  <c r="H42" i="124"/>
  <c r="H44" i="124" s="1"/>
  <c r="G42" i="124"/>
  <c r="G44" i="124" s="1"/>
  <c r="F42" i="124"/>
  <c r="F44" i="124" s="1"/>
  <c r="E42" i="124"/>
  <c r="E44" i="124" s="1"/>
  <c r="D42" i="124"/>
  <c r="D44" i="124" s="1"/>
  <c r="C42" i="124"/>
  <c r="C44" i="124" s="1"/>
  <c r="O41" i="124"/>
  <c r="O40" i="124"/>
  <c r="O39" i="124"/>
  <c r="O38" i="124"/>
  <c r="O37" i="124"/>
  <c r="O36" i="124"/>
  <c r="O35" i="124"/>
  <c r="O34" i="124"/>
  <c r="O33" i="124"/>
  <c r="O32" i="124"/>
  <c r="O31" i="124"/>
  <c r="N25" i="124"/>
  <c r="M25" i="124"/>
  <c r="L25" i="124"/>
  <c r="K25" i="124"/>
  <c r="J25" i="124"/>
  <c r="I25" i="124"/>
  <c r="H25" i="124"/>
  <c r="G25" i="124"/>
  <c r="F25" i="124"/>
  <c r="E25" i="124"/>
  <c r="D25" i="124"/>
  <c r="C25" i="124"/>
  <c r="O24" i="124"/>
  <c r="N16" i="124"/>
  <c r="M16" i="124"/>
  <c r="L16" i="124"/>
  <c r="K16" i="124"/>
  <c r="J16" i="124"/>
  <c r="I16" i="124"/>
  <c r="H16" i="124"/>
  <c r="G16" i="124"/>
  <c r="F16" i="124"/>
  <c r="E16" i="124"/>
  <c r="D16" i="124"/>
  <c r="C16" i="124"/>
  <c r="O15" i="124"/>
  <c r="O14" i="124"/>
  <c r="O13" i="124"/>
  <c r="N7" i="124"/>
  <c r="M7" i="124"/>
  <c r="L7" i="124"/>
  <c r="K7" i="124"/>
  <c r="J7" i="124"/>
  <c r="I7" i="124"/>
  <c r="H7" i="124"/>
  <c r="G7" i="124"/>
  <c r="F7" i="124"/>
  <c r="E7" i="124"/>
  <c r="D7" i="124"/>
  <c r="C7" i="124"/>
  <c r="O6" i="124"/>
  <c r="O5" i="124"/>
  <c r="O4" i="124"/>
  <c r="N49" i="123"/>
  <c r="M49" i="123"/>
  <c r="L49" i="123"/>
  <c r="K49" i="123"/>
  <c r="J49" i="123"/>
  <c r="I49" i="123"/>
  <c r="H49" i="123"/>
  <c r="G49" i="123"/>
  <c r="F49" i="123"/>
  <c r="E49" i="123"/>
  <c r="D49" i="123"/>
  <c r="C49" i="123"/>
  <c r="O49" i="123" s="1"/>
  <c r="O48" i="123"/>
  <c r="N43" i="123"/>
  <c r="M43" i="123"/>
  <c r="L43" i="123"/>
  <c r="K43" i="123"/>
  <c r="J43" i="123"/>
  <c r="I43" i="123"/>
  <c r="H43" i="123"/>
  <c r="G43" i="123"/>
  <c r="F43" i="123"/>
  <c r="E43" i="123"/>
  <c r="D43" i="123"/>
  <c r="C43" i="123"/>
  <c r="O42" i="123"/>
  <c r="O41" i="123"/>
  <c r="O40" i="123"/>
  <c r="O39" i="123"/>
  <c r="O38" i="123"/>
  <c r="O37" i="123"/>
  <c r="O36" i="123"/>
  <c r="O35" i="123"/>
  <c r="O34" i="123"/>
  <c r="O33" i="123"/>
  <c r="N28" i="123"/>
  <c r="M28" i="123"/>
  <c r="L28" i="123"/>
  <c r="K28" i="123"/>
  <c r="J28" i="123"/>
  <c r="I28" i="123"/>
  <c r="H28" i="123"/>
  <c r="G28" i="123"/>
  <c r="F28" i="123"/>
  <c r="E28" i="123"/>
  <c r="D28" i="123"/>
  <c r="C28" i="123"/>
  <c r="O27" i="123"/>
  <c r="O26" i="123"/>
  <c r="O25" i="123"/>
  <c r="O24" i="123"/>
  <c r="O23" i="123"/>
  <c r="O22" i="123"/>
  <c r="O21" i="123"/>
  <c r="O20" i="123"/>
  <c r="O19" i="123"/>
  <c r="O18" i="123"/>
  <c r="O17" i="123"/>
  <c r="N12" i="123"/>
  <c r="M12" i="123"/>
  <c r="L12" i="123"/>
  <c r="K12" i="123"/>
  <c r="J12" i="123"/>
  <c r="I12" i="123"/>
  <c r="H12" i="123"/>
  <c r="G12" i="123"/>
  <c r="F12" i="123"/>
  <c r="E12" i="123"/>
  <c r="D12" i="123"/>
  <c r="C12" i="123"/>
  <c r="O11" i="123"/>
  <c r="O10" i="123"/>
  <c r="O9" i="123"/>
  <c r="O8" i="123"/>
  <c r="O7" i="123"/>
  <c r="O6" i="123"/>
  <c r="O5" i="123"/>
  <c r="O64" i="122"/>
  <c r="O63" i="122"/>
  <c r="O62" i="122"/>
  <c r="N61" i="122"/>
  <c r="M61" i="122"/>
  <c r="L61" i="122"/>
  <c r="K61" i="122"/>
  <c r="J61" i="122"/>
  <c r="I61" i="122"/>
  <c r="H61" i="122"/>
  <c r="G61" i="122"/>
  <c r="F61" i="122"/>
  <c r="E61" i="122"/>
  <c r="D61" i="122"/>
  <c r="C61" i="122"/>
  <c r="O59" i="122"/>
  <c r="D58" i="122"/>
  <c r="C58" i="122"/>
  <c r="O56" i="122"/>
  <c r="O55" i="122"/>
  <c r="N54" i="122"/>
  <c r="M54" i="122"/>
  <c r="L54" i="122"/>
  <c r="K54" i="122"/>
  <c r="J54" i="122"/>
  <c r="I54" i="122"/>
  <c r="H54" i="122"/>
  <c r="G54" i="122"/>
  <c r="F54" i="122"/>
  <c r="E54" i="122"/>
  <c r="D54" i="122"/>
  <c r="C54" i="122"/>
  <c r="O52" i="122"/>
  <c r="O51" i="122"/>
  <c r="N50" i="122"/>
  <c r="M50" i="122"/>
  <c r="L50" i="122"/>
  <c r="K50" i="122"/>
  <c r="J50" i="122"/>
  <c r="I50" i="122"/>
  <c r="H50" i="122"/>
  <c r="G50" i="122"/>
  <c r="F50" i="122"/>
  <c r="E50" i="122"/>
  <c r="D50" i="122"/>
  <c r="C50" i="122"/>
  <c r="O48" i="122"/>
  <c r="O47" i="122"/>
  <c r="O46" i="122"/>
  <c r="O45" i="122"/>
  <c r="N44" i="122"/>
  <c r="M44" i="122"/>
  <c r="L44" i="122"/>
  <c r="K44" i="122"/>
  <c r="J44" i="122"/>
  <c r="I44" i="122"/>
  <c r="H44" i="122"/>
  <c r="G44" i="122"/>
  <c r="F44" i="122"/>
  <c r="E44" i="122"/>
  <c r="D44" i="122"/>
  <c r="C44" i="122"/>
  <c r="O42" i="122"/>
  <c r="O41" i="122"/>
  <c r="O40" i="122"/>
  <c r="D40" i="122"/>
  <c r="O39" i="122"/>
  <c r="O38" i="122"/>
  <c r="O37" i="122"/>
  <c r="O36" i="122"/>
  <c r="O35" i="122"/>
  <c r="O34" i="122"/>
  <c r="N33" i="122"/>
  <c r="M33" i="122"/>
  <c r="L33" i="122"/>
  <c r="K33" i="122"/>
  <c r="J33" i="122"/>
  <c r="I33" i="122"/>
  <c r="H33" i="122"/>
  <c r="G33" i="122"/>
  <c r="F33" i="122"/>
  <c r="E33" i="122"/>
  <c r="D33" i="122"/>
  <c r="C33" i="122"/>
  <c r="F31" i="122"/>
  <c r="O31" i="122" s="1"/>
  <c r="O30" i="122"/>
  <c r="O29" i="122"/>
  <c r="O28" i="122"/>
  <c r="N27" i="122"/>
  <c r="N25" i="122" s="1"/>
  <c r="N24" i="122" s="1"/>
  <c r="M27" i="122"/>
  <c r="L27" i="122"/>
  <c r="K27" i="122"/>
  <c r="I27" i="122"/>
  <c r="I25" i="122" s="1"/>
  <c r="I24" i="122" s="1"/>
  <c r="F27" i="122"/>
  <c r="C27" i="122"/>
  <c r="J26" i="122"/>
  <c r="J25" i="122" s="1"/>
  <c r="J24" i="122" s="1"/>
  <c r="F26" i="122"/>
  <c r="O26" i="122" s="1"/>
  <c r="M25" i="122"/>
  <c r="L25" i="122"/>
  <c r="K25" i="122"/>
  <c r="H25" i="122"/>
  <c r="G25" i="122"/>
  <c r="E25" i="122"/>
  <c r="D25" i="122"/>
  <c r="C25" i="122"/>
  <c r="M24" i="122"/>
  <c r="L24" i="122"/>
  <c r="K24" i="122"/>
  <c r="H24" i="122"/>
  <c r="G24" i="122"/>
  <c r="E24" i="122"/>
  <c r="D24" i="122"/>
  <c r="C24" i="122"/>
  <c r="O21" i="122"/>
  <c r="O20" i="122"/>
  <c r="O19" i="122"/>
  <c r="O18" i="122"/>
  <c r="O17" i="122"/>
  <c r="O16" i="122"/>
  <c r="O15" i="122"/>
  <c r="N14" i="122"/>
  <c r="M14" i="122"/>
  <c r="L14" i="122"/>
  <c r="K14" i="122"/>
  <c r="J14" i="122"/>
  <c r="I14" i="122"/>
  <c r="H14" i="122"/>
  <c r="G14" i="122"/>
  <c r="F14" i="122"/>
  <c r="E14" i="122"/>
  <c r="D14" i="122"/>
  <c r="C14" i="122"/>
  <c r="O12" i="122"/>
  <c r="O11" i="122"/>
  <c r="O10" i="122"/>
  <c r="O9" i="122"/>
  <c r="O8" i="122"/>
  <c r="N7" i="122"/>
  <c r="M7" i="122"/>
  <c r="L7" i="122"/>
  <c r="K7" i="122"/>
  <c r="J7" i="122"/>
  <c r="I7" i="122"/>
  <c r="H7" i="122"/>
  <c r="G7" i="122"/>
  <c r="F7" i="122"/>
  <c r="E7" i="122"/>
  <c r="D7" i="122"/>
  <c r="C7" i="122"/>
  <c r="O7" i="122" s="1"/>
  <c r="O14" i="122" l="1"/>
  <c r="F25" i="122"/>
  <c r="F24" i="122" s="1"/>
  <c r="O24" i="122" s="1"/>
  <c r="O44" i="122"/>
  <c r="O50" i="122"/>
  <c r="O58" i="122"/>
  <c r="O28" i="123"/>
  <c r="O25" i="122"/>
  <c r="O12" i="123"/>
  <c r="O44" i="124"/>
  <c r="O54" i="122"/>
  <c r="O43" i="123"/>
  <c r="O7" i="124"/>
  <c r="O27" i="122"/>
  <c r="O61" i="122"/>
  <c r="O25" i="124"/>
  <c r="O16" i="124"/>
  <c r="O33" i="122"/>
  <c r="O62" i="124"/>
  <c r="O51" i="124"/>
  <c r="O57" i="124"/>
  <c r="O42" i="124"/>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L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<sst xmlns="http://schemas.openxmlformats.org/spreadsheetml/2006/main" count="2808" uniqueCount="368">
  <si>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</si>
  <si>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</si>
  <si>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</si>
  <si>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</si>
  <si>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</si>
  <si>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</si>
  <si>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</si>
  <si>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</si>
  <si>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</si>
  <si>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</si>
  <si>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</si>
  <si>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</si>
  <si>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</si>
  <si>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</si>
  <si>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</si>
  <si>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</si>
  <si>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</si>
  <si>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</si>
  <si>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</si>
  <si>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</si>
  <si>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</si>
  <si>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</si>
  <si>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</si>
  <si>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</si>
  <si>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</si>
  <si>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</si>
  <si>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</si>
  <si>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</si>
  <si>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</si>
  <si>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</si>
  <si>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</si>
  <si>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</si>
  <si>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</si>
  <si>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</si>
  <si>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</si>
  <si>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</si>
  <si>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</si>
  <si>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</si>
  <si>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</si>
  <si>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</si>
  <si>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</si>
  <si>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</si>
  <si>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</si>
  <si>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</si>
  <si>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</si>
  <si>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</si>
  <si>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</si>
  <si>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</si>
  <si>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</si>
  <si>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</si>
  <si>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</si>
  <si>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</si>
  <si>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</si>
  <si>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</si>
  <si>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</si>
  <si>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</si>
  <si>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</si>
  <si>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</si>
  <si>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</si>
  <si>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</si>
  <si>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</si>
  <si>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</si>
  <si>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</si>
  <si>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</si>
  <si>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</si>
  <si>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</si>
  <si>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</si>
  <si>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</si>
  <si>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</si>
  <si>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</si>
  <si>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</si>
  <si>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</si>
  <si>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</si>
  <si>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</si>
  <si>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</si>
  <si>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</si>
  <si>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</si>
  <si>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</si>
  <si>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</si>
  <si>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</si>
  <si>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</si>
  <si>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</si>
  <si>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</si>
  <si>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</si>
  <si>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</si>
  <si>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</si>
  <si>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</si>
  <si>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</si>
  <si>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</si>
  <si>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</si>
  <si>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</si>
  <si>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</si>
  <si>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</si>
  <si>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</si>
  <si>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</si>
  <si>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</si>
  <si>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</si>
  <si>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</si>
  <si>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</si>
  <si>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</si>
  <si>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</si>
  <si>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</si>
  <si>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</si>
  <si>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</si>
  <si>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</si>
  <si>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</si>
  <si>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</si>
  <si>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</si>
  <si>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</si>
  <si>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</si>
  <si>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</si>
  <si>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</si>
  <si>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</si>
  <si>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</si>
  <si>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</si>
  <si>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</si>
  <si>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</si>
  <si>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</si>
  <si>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</si>
  <si>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</si>
  <si>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</si>
  <si>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</si>
  <si>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</si>
  <si>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</si>
  <si>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</si>
  <si>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</si>
  <si>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</si>
  <si>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</si>
  <si>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</si>
  <si>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</si>
  <si>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</si>
  <si>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</si>
  <si>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</si>
  <si>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</si>
  <si>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</si>
  <si>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</si>
  <si>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</si>
  <si>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</si>
  <si>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</si>
  <si>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</si>
  <si>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</si>
  <si>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</si>
  <si>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</si>
  <si>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</si>
  <si>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</si>
  <si>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</si>
  <si>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</si>
  <si>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</si>
  <si>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</si>
  <si>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</si>
  <si>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</si>
  <si>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</si>
  <si>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</si>
  <si>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</si>
  <si>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</si>
  <si>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</si>
  <si>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</si>
  <si>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</si>
  <si>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</si>
  <si>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</si>
  <si>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</si>
  <si>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</si>
  <si>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</si>
  <si>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</si>
  <si>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</si>
  <si>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</si>
  <si>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</si>
  <si>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</si>
  <si>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</si>
  <si>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</si>
  <si>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</si>
  <si>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</si>
  <si>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</si>
  <si>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</si>
  <si>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</si>
  <si>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</si>
  <si>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</si>
  <si>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</si>
  <si>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</si>
  <si>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</si>
  <si>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</si>
  <si>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</si>
  <si>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</si>
  <si>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</si>
  <si>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</si>
  <si>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</si>
  <si>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</si>
  <si>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</si>
  <si>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</si>
  <si>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</si>
  <si>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</si>
  <si>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</si>
  <si>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</si>
  <si>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</si>
  <si>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</si>
  <si>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</si>
  <si>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</si>
  <si>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</si>
  <si>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</si>
  <si>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</si>
  <si>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</si>
  <si>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</si>
  <si>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</si>
  <si>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</si>
  <si>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</si>
  <si>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</si>
  <si>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</si>
  <si>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</si>
  <si>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</si>
  <si>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</si>
  <si>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</si>
  <si>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</si>
  <si>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</si>
  <si>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</si>
  <si>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</si>
  <si>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</si>
  <si>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</si>
  <si>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</si>
  <si>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</si>
  <si>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</si>
  <si>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</si>
  <si>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</si>
  <si>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</si>
  <si>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</si>
  <si>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</si>
  <si>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</si>
  <si>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</si>
  <si>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</si>
  <si>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</si>
  <si>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</si>
  <si>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</si>
  <si>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</si>
  <si>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</si>
  <si>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</si>
  <si>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</si>
  <si>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</si>
  <si>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</si>
  <si>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</si>
  <si>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</si>
  <si>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</si>
  <si>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</si>
  <si>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</si>
  <si>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</si>
  <si>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</si>
  <si>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</si>
  <si>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</si>
  <si>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</si>
  <si>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</si>
  <si>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</si>
  <si>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</si>
  <si>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</si>
  <si>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</si>
  <si>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</si>
  <si>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</si>
  <si>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</si>
  <si>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</si>
  <si>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</si>
  <si>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</si>
  <si>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</si>
  <si>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</si>
  <si>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</si>
  <si>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</si>
  <si>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</si>
  <si>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</si>
  <si>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</si>
  <si>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</si>
  <si>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</si>
  <si>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ESPAÑA</t>
  </si>
  <si>
    <t>SWORDFISH</t>
  </si>
  <si>
    <t>HOS HAWKE</t>
  </si>
  <si>
    <t>MILLER TIDE</t>
  </si>
  <si>
    <t>SAILFISH</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</si>
  <si>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</si>
  <si>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</si>
  <si>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</si>
  <si>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</si>
  <si>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</si>
  <si>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</si>
  <si>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</si>
  <si>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</si>
  <si>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</si>
  <si>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</si>
  <si>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</si>
  <si>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</si>
  <si>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</si>
  <si>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</si>
  <si>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</si>
  <si>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</si>
  <si>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</si>
  <si>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LIBERIA</t>
  </si>
  <si>
    <t>CARSON RIVER</t>
  </si>
  <si>
    <t>BUQUE MOTOR</t>
  </si>
  <si>
    <t>MALTA</t>
  </si>
  <si>
    <t>LAUGHLIN TIDE</t>
  </si>
  <si>
    <t>GREENWOOD TIDE</t>
  </si>
  <si>
    <t>ROCA PARTIDA</t>
  </si>
  <si>
    <t>TITAN</t>
  </si>
  <si>
    <t>ROZO TIDE</t>
  </si>
  <si>
    <t>SAAM JAROCHO</t>
  </si>
  <si>
    <t>SAAM YAQUI</t>
  </si>
  <si>
    <t>SAAM MAYA</t>
  </si>
  <si>
    <t>Lodo emulsión inversa (salmuera)</t>
  </si>
  <si>
    <t>-</t>
  </si>
  <si>
    <t>PROFIT</t>
  </si>
  <si>
    <t>CABALLO GENITOR</t>
  </si>
  <si>
    <t>APOLO</t>
  </si>
  <si>
    <t>HEBERT TIDE</t>
  </si>
  <si>
    <t>LADY NEVA</t>
  </si>
  <si>
    <t>SUBSEA 88</t>
  </si>
  <si>
    <t>ANNA G</t>
  </si>
  <si>
    <t>DICIEMBRE</t>
  </si>
  <si>
    <t>NO. DE REF.</t>
  </si>
  <si>
    <t xml:space="preserve"> NOMBRE DEL BUQUE</t>
  </si>
  <si>
    <t>TIPO DE EMBARCACION</t>
  </si>
  <si>
    <t xml:space="preserve">CALADO MAXIMO </t>
  </si>
  <si>
    <t>CARGA DE CRUDO TNS.</t>
  </si>
  <si>
    <t>BOYA NO.</t>
  </si>
  <si>
    <t>GENMAR STRENGTH</t>
  </si>
  <si>
    <t>PETRODVORETS</t>
  </si>
  <si>
    <t>SONANGOL KASSANJE</t>
  </si>
  <si>
    <t>BAHAMAS</t>
  </si>
  <si>
    <t>DICIEMBRE DE 2012</t>
  </si>
  <si>
    <t>EMBARCACION NOMBRE</t>
  </si>
  <si>
    <t>OCEAN STAR</t>
  </si>
  <si>
    <t>HONG KONG</t>
  </si>
  <si>
    <t>VERACRUZ, VER.</t>
  </si>
  <si>
    <t>SAVANNAH, GEORGIA, USA</t>
  </si>
  <si>
    <t>THUNDERSTAR</t>
  </si>
  <si>
    <t>IVER ASPHALT</t>
  </si>
  <si>
    <t>GIBRALTAR</t>
  </si>
  <si>
    <t>CORPUS CHRISTI, TEXAS</t>
  </si>
  <si>
    <t>LONE STAR</t>
  </si>
  <si>
    <t>BARCAZA</t>
  </si>
  <si>
    <t>JARRED GRIFFIN</t>
  </si>
  <si>
    <t>CARLY MICHELLE</t>
  </si>
  <si>
    <t>DON CASIANO</t>
  </si>
  <si>
    <t>KIN</t>
  </si>
  <si>
    <t>CABALLO SCARTO</t>
  </si>
  <si>
    <t>CBC 1265</t>
  </si>
  <si>
    <t>CBC 1271</t>
  </si>
  <si>
    <t>ISLA COLORADA</t>
  </si>
  <si>
    <t>SIGNET ATLAS</t>
  </si>
  <si>
    <t>SALVIRILE</t>
  </si>
  <si>
    <t>SINGAPUR</t>
  </si>
  <si>
    <t>SEACOR PRIDE</t>
  </si>
  <si>
    <t>ORION I</t>
  </si>
  <si>
    <t>DON JAVIER</t>
  </si>
  <si>
    <t>MAYA</t>
  </si>
  <si>
    <t>COBA</t>
  </si>
  <si>
    <t>ARMADA FIRMAN 3</t>
  </si>
  <si>
    <t>MALASIA</t>
  </si>
  <si>
    <t>LOVING TIDE</t>
  </si>
  <si>
    <t>SAN RAFAEL</t>
  </si>
  <si>
    <t>CABALLO COPENHAGEN</t>
  </si>
  <si>
    <t>PUNTA JEREZ</t>
  </si>
  <si>
    <t>ISLA MONSERRAT</t>
  </si>
  <si>
    <t>BOA CANOPUS</t>
  </si>
  <si>
    <t>ORANDA I</t>
  </si>
  <si>
    <t>TUVALU</t>
  </si>
  <si>
    <t>OCEANIC-I</t>
  </si>
  <si>
    <t>MERMAID VIGILANCE</t>
  </si>
  <si>
    <t>SATURNO</t>
  </si>
  <si>
    <t>ISLA DEL CARMEN</t>
  </si>
  <si>
    <t>SAAM CORA</t>
  </si>
  <si>
    <t>SALVISION</t>
  </si>
  <si>
    <t>CAPE SPEAR</t>
  </si>
  <si>
    <t>SNAPPER</t>
  </si>
  <si>
    <t>DORIS 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</si>
</sst>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1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2" fillId="0" borderId="0" xfId="0" applyFont="1" applyAlignment="1"/>
    <xf numFmtId="0" fontId="32" fillId="0" borderId="0" xfId="0" applyFont="1" applyAlignment="1">
      <alignment horizontal="left"/>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5" fillId="0" borderId="48" xfId="0" applyFont="1" applyBorder="1"/>
    <xf numFmtId="0" fontId="35" fillId="0" borderId="48" xfId="0" applyFont="1" applyBorder="1" applyAlignment="1">
      <alignment horizontal="center"/>
    </xf>
    <xf numFmtId="4" fontId="27" fillId="0" borderId="0" xfId="0" applyNumberFormat="1" applyFont="1" applyFill="1"/>
    <xf numFmtId="4" fontId="34" fillId="0" borderId="48" xfId="1" applyNumberFormat="1" applyFont="1" applyFill="1" applyBorder="1" applyAlignment="1">
      <alignment horizontal="right"/>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0" fillId="0" borderId="0" xfId="0" applyNumberFormat="1"/>
    <xf numFmtId="4" fontId="27" fillId="0" borderId="28" xfId="0" applyNumberFormat="1" applyFont="1" applyFill="1" applyBorder="1" applyAlignment="1">
      <alignment horizontal="center"/>
    </xf>
    <xf numFmtId="0" fontId="33" fillId="4" borderId="32" xfId="0" applyFont="1" applyFill="1" applyBorder="1" applyAlignment="1">
      <alignment horizontal="center" vertical="center" wrapText="1"/>
    </xf>
    <xf numFmtId="0" fontId="34" fillId="0" borderId="49" xfId="0" applyFont="1" applyFill="1" applyBorder="1" applyAlignment="1">
      <alignment horizontal="center"/>
    </xf>
    <xf numFmtId="170" fontId="34" fillId="0" borderId="49" xfId="0" applyNumberFormat="1" applyFont="1" applyFill="1" applyBorder="1" applyAlignment="1">
      <alignment horizontal="center"/>
    </xf>
    <xf numFmtId="4" fontId="34" fillId="0" borderId="49" xfId="0" applyNumberFormat="1" applyFont="1" applyFill="1" applyBorder="1" applyAlignment="1">
      <alignment horizontal="center"/>
    </xf>
    <xf numFmtId="4" fontId="34" fillId="0" borderId="49" xfId="1" applyNumberFormat="1" applyFont="1" applyFill="1" applyBorder="1" applyAlignment="1">
      <alignment horizontal="right"/>
    </xf>
    <xf numFmtId="4" fontId="34" fillId="0" borderId="49"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2" fontId="34" fillId="0" borderId="0" xfId="1" applyNumberFormat="1" applyFont="1" applyFill="1" applyBorder="1" applyAlignment="1">
      <alignment horizontal="right"/>
    </xf>
    <xf numFmtId="4" fontId="34" fillId="0" borderId="0" xfId="0" applyNumberFormat="1" applyFont="1" applyFill="1" applyBorder="1" applyAlignment="1">
      <alignment horizontal="left"/>
    </xf>
    <xf numFmtId="0" fontId="0" fillId="0" borderId="0" xfId="0" applyBorder="1"/>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9" xfId="0" applyFont="1" applyFill="1" applyBorder="1" applyAlignment="1">
      <alignment horizontal="center"/>
    </xf>
    <xf numFmtId="0" fontId="35" fillId="0" borderId="49" xfId="0" applyFont="1" applyFill="1" applyBorder="1" applyAlignment="1">
      <alignment vertical="center"/>
    </xf>
    <xf numFmtId="43" fontId="35" fillId="0" borderId="49" xfId="0" applyNumberFormat="1" applyFont="1" applyFill="1" applyBorder="1" applyAlignment="1">
      <alignment horizontal="center"/>
    </xf>
    <xf numFmtId="0" fontId="35" fillId="0" borderId="49" xfId="0" applyFont="1" applyBorder="1"/>
    <xf numFmtId="0" fontId="35"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5</xdr:col>
      <xdr:colOff>123826</xdr:colOff>
      <xdr:row>27</xdr:row>
      <xdr:rowOff>133350</xdr:rowOff>
    </xdr:from>
    <xdr:to>
      <xdr:col>5</xdr:col>
      <xdr:colOff>276226</xdr:colOff>
      <xdr:row>28</xdr:row>
      <xdr:rowOff>142874</xdr:rowOff>
    </xdr:to>
    <xdr:sp macro="" textlink="">
      <xdr:nvSpPr>
        <xdr:cNvPr id="3" name="2 CuadroTexto"/>
        <xdr:cNvSpPr txBox="1"/>
      </xdr:nvSpPr>
      <xdr:spPr>
        <a:xfrm>
          <a:off x="4524376"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4" name="Text Box 13"/>
        <xdr:cNvSpPr txBox="1">
          <a:spLocks noChangeArrowheads="1"/>
        </xdr:cNvSpPr>
      </xdr:nvSpPr>
      <xdr:spPr bwMode="auto">
        <a:xfrm>
          <a:off x="7458075"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13</xdr:col>
      <xdr:colOff>123825</xdr:colOff>
      <xdr:row>27</xdr:row>
      <xdr:rowOff>133350</xdr:rowOff>
    </xdr:from>
    <xdr:to>
      <xdr:col>13</xdr:col>
      <xdr:colOff>342781</xdr:colOff>
      <xdr:row>29</xdr:row>
      <xdr:rowOff>0</xdr:rowOff>
    </xdr:to>
    <xdr:sp macro="" textlink="">
      <xdr:nvSpPr>
        <xdr:cNvPr id="5" name="Text Box 13"/>
        <xdr:cNvSpPr txBox="1">
          <a:spLocks noChangeArrowheads="1"/>
        </xdr:cNvSpPr>
      </xdr:nvSpPr>
      <xdr:spPr bwMode="auto">
        <a:xfrm>
          <a:off x="103441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7"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9"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0"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1"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6274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4" name="3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31752</xdr:colOff>
      <xdr:row>22</xdr:row>
      <xdr:rowOff>142875</xdr:rowOff>
    </xdr:from>
    <xdr:to>
      <xdr:col>13</xdr:col>
      <xdr:colOff>184152</xdr:colOff>
      <xdr:row>23</xdr:row>
      <xdr:rowOff>144461</xdr:rowOff>
    </xdr:to>
    <xdr:sp macro="" textlink="">
      <xdr:nvSpPr>
        <xdr:cNvPr id="5" name="4 CuadroTexto"/>
        <xdr:cNvSpPr txBox="1"/>
      </xdr:nvSpPr>
      <xdr:spPr>
        <a:xfrm>
          <a:off x="8897940" y="4191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114300</xdr:colOff>
      <xdr:row>9</xdr:row>
      <xdr:rowOff>142875</xdr:rowOff>
    </xdr:from>
    <xdr:to>
      <xdr:col>8</xdr:col>
      <xdr:colOff>295275</xdr:colOff>
      <xdr:row>10</xdr:row>
      <xdr:rowOff>123825</xdr:rowOff>
    </xdr:to>
    <xdr:sp macro="" textlink="">
      <xdr:nvSpPr>
        <xdr:cNvPr id="19" name="Text Box 13"/>
        <xdr:cNvSpPr txBox="1">
          <a:spLocks noChangeArrowheads="1"/>
        </xdr:cNvSpPr>
      </xdr:nvSpPr>
      <xdr:spPr bwMode="auto">
        <a:xfrm>
          <a:off x="56197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47625</xdr:colOff>
      <xdr:row>9</xdr:row>
      <xdr:rowOff>161925</xdr:rowOff>
    </xdr:from>
    <xdr:to>
      <xdr:col>9</xdr:col>
      <xdr:colOff>266581</xdr:colOff>
      <xdr:row>10</xdr:row>
      <xdr:rowOff>142875</xdr:rowOff>
    </xdr:to>
    <xdr:sp macro="" textlink="">
      <xdr:nvSpPr>
        <xdr:cNvPr id="20" name="Text Box 13"/>
        <xdr:cNvSpPr txBox="1">
          <a:spLocks noChangeArrowheads="1"/>
        </xdr:cNvSpPr>
      </xdr:nvSpPr>
      <xdr:spPr bwMode="auto">
        <a:xfrm>
          <a:off x="6362700"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28</xdr:row>
      <xdr:rowOff>9525</xdr:rowOff>
    </xdr:from>
    <xdr:to>
      <xdr:col>8</xdr:col>
      <xdr:colOff>228600</xdr:colOff>
      <xdr:row>28</xdr:row>
      <xdr:rowOff>161925</xdr:rowOff>
    </xdr:to>
    <xdr:sp macro="" textlink="">
      <xdr:nvSpPr>
        <xdr:cNvPr id="24" name="Text Box 13"/>
        <xdr:cNvSpPr txBox="1">
          <a:spLocks noChangeArrowheads="1"/>
        </xdr:cNvSpPr>
      </xdr:nvSpPr>
      <xdr:spPr bwMode="auto">
        <a:xfrm>
          <a:off x="55530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4" zoomScaleNormal="100" zoomScaleSheetLayoutView="100" workbookViewId="0">
      <pane ySplit="1215" topLeftCell="A22"/>
      <selection activeCell="F5" sqref="F5"/>
      <selection pane="bottomLeft" activeCell="N5" sqref="N5"/>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263" t="s">
        <v>254</v>
      </c>
      <c r="C3" s="263"/>
      <c r="D3" s="263"/>
      <c r="E3" s="263"/>
      <c r="F3" s="263"/>
      <c r="G3" s="263"/>
      <c r="H3" s="263"/>
      <c r="I3" s="263"/>
      <c r="J3" s="263"/>
      <c r="K3" s="263"/>
      <c r="L3" s="263"/>
      <c r="M3" s="263"/>
      <c r="N3" s="263"/>
      <c r="O3" s="263"/>
      <c r="P3" s="263"/>
      <c r="Q3" s="263"/>
    </row>
    <row r="4" spans="1:17" ht="13.5" thickBot="1" x14ac:dyDescent="0.25"/>
    <row r="5" spans="1:17" s="8" customFormat="1" ht="34.5" thickBot="1" x14ac:dyDescent="0.25">
      <c r="A5" s="264" t="s">
        <v>0</v>
      </c>
      <c r="B5" s="265"/>
      <c r="C5" s="5">
        <v>40909</v>
      </c>
      <c r="D5" s="5">
        <v>40940</v>
      </c>
      <c r="E5" s="5">
        <v>40969</v>
      </c>
      <c r="F5" s="5">
        <v>41000</v>
      </c>
      <c r="G5" s="5">
        <v>41030</v>
      </c>
      <c r="H5" s="5">
        <v>41061</v>
      </c>
      <c r="I5" s="5">
        <v>41091</v>
      </c>
      <c r="J5" s="5">
        <v>41122</v>
      </c>
      <c r="K5" s="5">
        <v>41153</v>
      </c>
      <c r="L5" s="5">
        <v>41183</v>
      </c>
      <c r="M5" s="5">
        <v>41214</v>
      </c>
      <c r="N5" s="5">
        <v>41244</v>
      </c>
      <c r="O5" s="6" t="s">
        <v>255</v>
      </c>
      <c r="P5" s="7" t="s">
        <v>256</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6" t="s">
        <v>2</v>
      </c>
      <c r="B7" s="267"/>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482</v>
      </c>
      <c r="M7" s="14">
        <f t="shared" si="0"/>
        <v>537</v>
      </c>
      <c r="N7" s="14">
        <f t="shared" si="0"/>
        <v>551</v>
      </c>
      <c r="O7" s="15">
        <f t="shared" ref="O7:O12" si="1">SUM(C7:N7)</f>
        <v>5757</v>
      </c>
      <c r="P7" s="15">
        <v>4835</v>
      </c>
    </row>
    <row r="8" spans="1:17" s="13" customFormat="1" ht="11.25" x14ac:dyDescent="0.2">
      <c r="A8" s="16"/>
      <c r="B8" s="17" t="s">
        <v>6</v>
      </c>
      <c r="C8" s="11">
        <v>2</v>
      </c>
      <c r="D8" s="11">
        <v>4</v>
      </c>
      <c r="E8" s="11">
        <v>5</v>
      </c>
      <c r="F8" s="11">
        <v>3</v>
      </c>
      <c r="G8" s="11">
        <v>3</v>
      </c>
      <c r="H8" s="11">
        <v>2</v>
      </c>
      <c r="I8" s="11">
        <v>4</v>
      </c>
      <c r="J8" s="11">
        <v>7</v>
      </c>
      <c r="K8" s="11">
        <v>11</v>
      </c>
      <c r="L8" s="11">
        <v>10</v>
      </c>
      <c r="M8" s="11">
        <v>7</v>
      </c>
      <c r="N8" s="11">
        <v>3</v>
      </c>
      <c r="O8" s="18">
        <f t="shared" si="1"/>
        <v>61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v>338</v>
      </c>
      <c r="M9" s="11">
        <v>382</v>
      </c>
      <c r="N9" s="11">
        <v>437</v>
      </c>
      <c r="O9" s="18">
        <f t="shared" si="1"/>
        <v>4375</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v>31</v>
      </c>
      <c r="M10" s="11">
        <v>29</v>
      </c>
      <c r="N10" s="11">
        <v>15</v>
      </c>
      <c r="O10" s="18">
        <f t="shared" si="1"/>
        <v>294</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v>89</v>
      </c>
      <c r="M11" s="11">
        <v>114</v>
      </c>
      <c r="N11" s="11">
        <v>78</v>
      </c>
      <c r="O11" s="18">
        <f t="shared" si="1"/>
        <v>812</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v>14</v>
      </c>
      <c r="M12" s="11">
        <v>5</v>
      </c>
      <c r="N12" s="11">
        <v>18</v>
      </c>
      <c r="O12" s="18">
        <f t="shared" si="1"/>
        <v>215</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1" t="s">
        <v>7</v>
      </c>
      <c r="B14" s="262"/>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508</v>
      </c>
      <c r="M14" s="20">
        <f t="shared" si="2"/>
        <v>567</v>
      </c>
      <c r="N14" s="20">
        <f t="shared" si="2"/>
        <v>592</v>
      </c>
      <c r="O14" s="18">
        <f t="shared" ref="O14:O21" si="3">SUM(C14:N14)</f>
        <v>6186</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v>31</v>
      </c>
      <c r="M15" s="11">
        <v>29</v>
      </c>
      <c r="N15" s="11">
        <v>15</v>
      </c>
      <c r="O15" s="18">
        <f t="shared" si="3"/>
        <v>294</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v>101</v>
      </c>
      <c r="M16" s="11">
        <v>125</v>
      </c>
      <c r="N16" s="11">
        <v>97</v>
      </c>
      <c r="O16" s="18">
        <f t="shared" si="3"/>
        <v>1022</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v>342</v>
      </c>
      <c r="M17" s="11">
        <v>391</v>
      </c>
      <c r="N17" s="11">
        <v>440</v>
      </c>
      <c r="O17" s="18">
        <f t="shared" si="3"/>
        <v>4403</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v>9</v>
      </c>
      <c r="M18" s="11">
        <v>9</v>
      </c>
      <c r="N18" s="11">
        <v>9</v>
      </c>
      <c r="O18" s="18">
        <f t="shared" si="3"/>
        <v>91</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v>10</v>
      </c>
      <c r="M19" s="11">
        <v>7</v>
      </c>
      <c r="N19" s="11">
        <v>3</v>
      </c>
      <c r="O19" s="18">
        <f t="shared" si="3"/>
        <v>61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v>15</v>
      </c>
      <c r="M20" s="11">
        <v>6</v>
      </c>
      <c r="N20" s="11">
        <v>28</v>
      </c>
      <c r="O20" s="18">
        <f t="shared" si="3"/>
        <v>315</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v>0</v>
      </c>
      <c r="M21" s="11">
        <v>0</v>
      </c>
      <c r="N21" s="11">
        <v>0</v>
      </c>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1" t="s">
        <v>12</v>
      </c>
      <c r="B23" s="262"/>
      <c r="C23" s="11"/>
      <c r="D23" s="11"/>
      <c r="E23" s="11"/>
      <c r="F23" s="11"/>
      <c r="G23" s="11"/>
      <c r="H23" s="11"/>
      <c r="I23" s="11"/>
      <c r="J23" s="11"/>
      <c r="K23" s="11"/>
      <c r="L23" s="11"/>
      <c r="M23" s="11"/>
      <c r="N23" s="11"/>
      <c r="O23" s="20"/>
      <c r="P23" s="20"/>
    </row>
    <row r="24" spans="1:16" s="13" customFormat="1" ht="11.25" x14ac:dyDescent="0.2">
      <c r="A24" s="22"/>
      <c r="B24" s="223" t="s">
        <v>13</v>
      </c>
      <c r="C24" s="23">
        <f t="shared" ref="C24:N24" si="4">SUM(C25+C28+C29+C30+C31)</f>
        <v>348542.34299999999</v>
      </c>
      <c r="D24" s="23">
        <f t="shared" si="4"/>
        <v>516341.56199999998</v>
      </c>
      <c r="E24" s="23">
        <f>SUM(E25+E28+E29+E30+E31)</f>
        <v>830075.37200000009</v>
      </c>
      <c r="F24" s="23">
        <f t="shared" si="4"/>
        <v>459213.92700000003</v>
      </c>
      <c r="G24" s="23">
        <f t="shared" si="4"/>
        <v>530641.96900000004</v>
      </c>
      <c r="H24" s="23">
        <f t="shared" si="4"/>
        <v>349430.28100000002</v>
      </c>
      <c r="I24" s="23">
        <f t="shared" si="4"/>
        <v>511928.54000000004</v>
      </c>
      <c r="J24" s="23">
        <f t="shared" si="4"/>
        <v>908236.32</v>
      </c>
      <c r="K24" s="23">
        <f t="shared" si="4"/>
        <v>1236461.9950000001</v>
      </c>
      <c r="L24" s="23">
        <f t="shared" si="4"/>
        <v>1267999.2139999999</v>
      </c>
      <c r="M24" s="23">
        <f t="shared" si="4"/>
        <v>1013738.6479999999</v>
      </c>
      <c r="N24" s="23">
        <f t="shared" si="4"/>
        <v>624700.34799999988</v>
      </c>
      <c r="O24" s="1">
        <f t="shared" ref="O24:O31" si="5">SUM(C24:N24)</f>
        <v>8597310.5189999994</v>
      </c>
      <c r="P24" s="1">
        <v>11634817.725260001</v>
      </c>
    </row>
    <row r="25" spans="1:16" s="13" customFormat="1" ht="11.25" x14ac:dyDescent="0.2">
      <c r="A25" s="9"/>
      <c r="B25" s="17" t="s">
        <v>14</v>
      </c>
      <c r="C25" s="23">
        <f t="shared" ref="C25:N25" si="6">SUM(C26:C27)</f>
        <v>195977.03400000001</v>
      </c>
      <c r="D25" s="23">
        <f t="shared" si="6"/>
        <v>347012.72600000002</v>
      </c>
      <c r="E25" s="23">
        <f t="shared" si="6"/>
        <v>641561.22900000005</v>
      </c>
      <c r="F25" s="23">
        <f t="shared" si="6"/>
        <v>285016.78399999999</v>
      </c>
      <c r="G25" s="23">
        <f t="shared" si="6"/>
        <v>355957.07200000004</v>
      </c>
      <c r="H25" s="23">
        <f t="shared" si="6"/>
        <v>181304.05100000001</v>
      </c>
      <c r="I25" s="23">
        <f t="shared" si="6"/>
        <v>337164.43800000002</v>
      </c>
      <c r="J25" s="23">
        <f t="shared" si="6"/>
        <v>691973.02600000007</v>
      </c>
      <c r="K25" s="23">
        <f t="shared" si="6"/>
        <v>1054869.828</v>
      </c>
      <c r="L25" s="23">
        <f t="shared" si="6"/>
        <v>1040821.122</v>
      </c>
      <c r="M25" s="23">
        <f t="shared" si="6"/>
        <v>787925.91300000006</v>
      </c>
      <c r="N25" s="23">
        <f t="shared" si="6"/>
        <v>383310.75099999999</v>
      </c>
      <c r="O25" s="1">
        <f t="shared" si="5"/>
        <v>6302893.9740000004</v>
      </c>
      <c r="P25" s="1">
        <v>9390653.215259999</v>
      </c>
    </row>
    <row r="26" spans="1:16" s="13" customFormat="1" ht="11.25" x14ac:dyDescent="0.2">
      <c r="A26" s="9"/>
      <c r="B26" s="17" t="s">
        <v>15</v>
      </c>
      <c r="C26" s="24">
        <v>7707.1570000000002</v>
      </c>
      <c r="D26" s="24">
        <v>5444.9459999999999</v>
      </c>
      <c r="E26" s="25">
        <v>252.339</v>
      </c>
      <c r="F26" s="25">
        <f>826.41+5683.484+12500.44</f>
        <v>19010.334000000003</v>
      </c>
      <c r="G26" s="25">
        <v>10865.172</v>
      </c>
      <c r="H26" s="25">
        <v>6204.6809999999996</v>
      </c>
      <c r="I26" s="25">
        <v>8254.1180000000004</v>
      </c>
      <c r="J26" s="25">
        <f>6042.502+284.494</f>
        <v>6326.9960000000001</v>
      </c>
      <c r="K26" s="25">
        <v>24457.538</v>
      </c>
      <c r="L26" s="25">
        <v>27209.226999999999</v>
      </c>
      <c r="M26" s="25">
        <v>16087.216</v>
      </c>
      <c r="N26" s="25">
        <v>5460.2709999999997</v>
      </c>
      <c r="O26" s="1">
        <f t="shared" si="5"/>
        <v>137279.995</v>
      </c>
      <c r="P26" s="1">
        <v>86222.124259999997</v>
      </c>
    </row>
    <row r="27" spans="1:16" s="13" customFormat="1" ht="11.25" x14ac:dyDescent="0.2">
      <c r="A27" s="9"/>
      <c r="B27" s="17" t="s">
        <v>16</v>
      </c>
      <c r="C27" s="26">
        <f>185599.37+2670.507</f>
        <v>188269.87700000001</v>
      </c>
      <c r="D27" s="26">
        <v>341567.78</v>
      </c>
      <c r="E27" s="25">
        <v>641308.89</v>
      </c>
      <c r="F27" s="25">
        <f>265397.46+608.99</f>
        <v>266006.45</v>
      </c>
      <c r="G27" s="25">
        <v>345091.9</v>
      </c>
      <c r="H27" s="27">
        <v>175099.37</v>
      </c>
      <c r="I27" s="27">
        <f>301010.32+27900</f>
        <v>328910.32</v>
      </c>
      <c r="J27" s="27">
        <v>685646.03</v>
      </c>
      <c r="K27" s="28">
        <f>1027196.98+3215.31</f>
        <v>1030412.29</v>
      </c>
      <c r="L27" s="28">
        <f>3618.725+1009993.17</f>
        <v>1013611.895</v>
      </c>
      <c r="M27" s="28">
        <f>3827.267+768011.43</f>
        <v>771838.69700000004</v>
      </c>
      <c r="N27" s="27">
        <f>28000+349850.48</f>
        <v>377850.48</v>
      </c>
      <c r="O27" s="1">
        <f t="shared" si="5"/>
        <v>6165613.9789999984</v>
      </c>
      <c r="P27" s="1">
        <v>9304431.0910000019</v>
      </c>
    </row>
    <row r="28" spans="1:16" s="13" customFormat="1" ht="11.25" x14ac:dyDescent="0.2">
      <c r="A28" s="9"/>
      <c r="B28" s="17" t="s">
        <v>49</v>
      </c>
      <c r="C28" s="27">
        <v>131542.1</v>
      </c>
      <c r="D28" s="27">
        <v>137635</v>
      </c>
      <c r="E28" s="27">
        <v>158118</v>
      </c>
      <c r="F28" s="29">
        <v>137056</v>
      </c>
      <c r="G28" s="29">
        <v>139670</v>
      </c>
      <c r="H28" s="29">
        <v>121850</v>
      </c>
      <c r="I28" s="29">
        <v>140443</v>
      </c>
      <c r="J28" s="29">
        <v>175598</v>
      </c>
      <c r="K28" s="29">
        <v>160305</v>
      </c>
      <c r="L28" s="27">
        <v>183117</v>
      </c>
      <c r="M28" s="27">
        <v>182844</v>
      </c>
      <c r="N28" s="27">
        <v>197926</v>
      </c>
      <c r="O28" s="1">
        <f>SUM(C28:N28)</f>
        <v>1866104.1</v>
      </c>
      <c r="P28" s="1">
        <v>1771263.8369999998</v>
      </c>
    </row>
    <row r="29" spans="1:16" s="13" customFormat="1" ht="11.25" x14ac:dyDescent="0.2">
      <c r="A29" s="9"/>
      <c r="B29" s="21" t="s">
        <v>50</v>
      </c>
      <c r="C29" s="30">
        <v>19293.391</v>
      </c>
      <c r="D29" s="26">
        <v>27323.100000000002</v>
      </c>
      <c r="E29" s="27">
        <v>27469.942000000003</v>
      </c>
      <c r="F29" s="27">
        <v>35263.613000000005</v>
      </c>
      <c r="G29" s="27">
        <v>33172.546999999999</v>
      </c>
      <c r="H29" s="27">
        <v>42350.76</v>
      </c>
      <c r="I29" s="27">
        <v>32768.271999999997</v>
      </c>
      <c r="J29" s="27">
        <v>37531.134000000005</v>
      </c>
      <c r="K29" s="27">
        <v>18930.677</v>
      </c>
      <c r="L29" s="27">
        <v>42334.192000000003</v>
      </c>
      <c r="M29" s="27">
        <v>41133.945</v>
      </c>
      <c r="N29" s="27">
        <v>42200.32</v>
      </c>
      <c r="O29" s="1">
        <f t="shared" si="5"/>
        <v>399771.89300000004</v>
      </c>
      <c r="P29" s="1">
        <v>347839.951</v>
      </c>
    </row>
    <row r="30" spans="1:16" s="13" customFormat="1" ht="11.25" x14ac:dyDescent="0.2">
      <c r="A30" s="9"/>
      <c r="B30" s="21" t="s">
        <v>17</v>
      </c>
      <c r="C30" s="24">
        <v>722.99</v>
      </c>
      <c r="D30" s="24">
        <v>491.18</v>
      </c>
      <c r="E30" s="25">
        <v>415.33</v>
      </c>
      <c r="F30" s="25">
        <v>589</v>
      </c>
      <c r="G30" s="25">
        <v>271.7</v>
      </c>
      <c r="H30" s="25">
        <v>2184.84</v>
      </c>
      <c r="I30" s="25">
        <v>195.51</v>
      </c>
      <c r="J30" s="25">
        <v>103.2</v>
      </c>
      <c r="K30" s="25">
        <v>150.87</v>
      </c>
      <c r="L30" s="25">
        <v>149.19999999999999</v>
      </c>
      <c r="M30" s="25">
        <v>95.2</v>
      </c>
      <c r="N30" s="27">
        <v>169.83699999999999</v>
      </c>
      <c r="O30" s="1">
        <f t="shared" si="5"/>
        <v>5538.857</v>
      </c>
      <c r="P30" s="1">
        <v>20755.144999999997</v>
      </c>
    </row>
    <row r="31" spans="1:16" s="13" customFormat="1" ht="11.25" x14ac:dyDescent="0.2">
      <c r="A31" s="9"/>
      <c r="B31" s="31" t="s">
        <v>18</v>
      </c>
      <c r="C31" s="25">
        <v>1006.828</v>
      </c>
      <c r="D31" s="25">
        <v>3879.556</v>
      </c>
      <c r="E31" s="25">
        <v>2510.8710000000001</v>
      </c>
      <c r="F31" s="25">
        <f>1046.53+242</f>
        <v>1288.53</v>
      </c>
      <c r="G31" s="25">
        <v>1570.65</v>
      </c>
      <c r="H31" s="25">
        <v>1740.63</v>
      </c>
      <c r="I31" s="25">
        <v>1357.32</v>
      </c>
      <c r="J31" s="25">
        <v>3030.96</v>
      </c>
      <c r="K31" s="25">
        <v>2205.62</v>
      </c>
      <c r="L31" s="25">
        <v>1577.7</v>
      </c>
      <c r="M31" s="25">
        <v>1739.59</v>
      </c>
      <c r="N31" s="27">
        <v>1093.44</v>
      </c>
      <c r="O31" s="1">
        <f t="shared" si="5"/>
        <v>23001.694999999996</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2" t="s">
        <v>1</v>
      </c>
      <c r="B33" s="224" t="s">
        <v>19</v>
      </c>
      <c r="C33" s="33">
        <f t="shared" ref="C33:N33" si="7">SUM(C34:C42)</f>
        <v>348542.34299999999</v>
      </c>
      <c r="D33" s="33">
        <f t="shared" si="7"/>
        <v>516341.56200000003</v>
      </c>
      <c r="E33" s="33">
        <f>SUM(E34:E42)</f>
        <v>830075.37199999997</v>
      </c>
      <c r="F33" s="33">
        <f t="shared" si="7"/>
        <v>459213.92700000003</v>
      </c>
      <c r="G33" s="33">
        <f t="shared" si="7"/>
        <v>530641.96900000004</v>
      </c>
      <c r="H33" s="33">
        <f t="shared" si="7"/>
        <v>349430.28</v>
      </c>
      <c r="I33" s="33">
        <f t="shared" si="7"/>
        <v>511928.54000000004</v>
      </c>
      <c r="J33" s="33">
        <f t="shared" si="7"/>
        <v>908236.32000000007</v>
      </c>
      <c r="K33" s="33">
        <f>SUM(K34:K42)</f>
        <v>1236461.9950000001</v>
      </c>
      <c r="L33" s="33">
        <f>SUM(L34:L42)</f>
        <v>1267999.2140000002</v>
      </c>
      <c r="M33" s="33">
        <f t="shared" si="7"/>
        <v>1013738.648</v>
      </c>
      <c r="N33" s="33">
        <f t="shared" si="7"/>
        <v>624700.348</v>
      </c>
      <c r="O33" s="34">
        <f t="shared" ref="O33:O41" si="8">SUM(C33:N33)</f>
        <v>8597310.5179999992</v>
      </c>
      <c r="P33" s="34">
        <v>11634817.727260001</v>
      </c>
    </row>
    <row r="34" spans="1:16" s="13" customFormat="1" ht="11.25" x14ac:dyDescent="0.2">
      <c r="A34" s="32" t="s">
        <v>1</v>
      </c>
      <c r="B34" s="21" t="s">
        <v>20</v>
      </c>
      <c r="C34" s="30">
        <v>3808.107</v>
      </c>
      <c r="D34" s="30">
        <v>0</v>
      </c>
      <c r="E34" s="25">
        <v>252.339</v>
      </c>
      <c r="F34" s="27">
        <v>1343.06</v>
      </c>
      <c r="G34" s="27">
        <v>260</v>
      </c>
      <c r="H34" s="27">
        <v>805.5</v>
      </c>
      <c r="I34" s="27">
        <v>0</v>
      </c>
      <c r="J34" s="27">
        <v>239.83699999999999</v>
      </c>
      <c r="K34" s="27">
        <v>0</v>
      </c>
      <c r="L34" s="27">
        <v>0</v>
      </c>
      <c r="M34" s="27">
        <v>0</v>
      </c>
      <c r="N34" s="27">
        <v>0</v>
      </c>
      <c r="O34" s="34">
        <f t="shared" si="8"/>
        <v>6708.8429999999989</v>
      </c>
      <c r="P34" s="34">
        <v>8794.7143799999994</v>
      </c>
    </row>
    <row r="35" spans="1:16" s="13" customFormat="1" ht="11.25" x14ac:dyDescent="0.2">
      <c r="A35" s="32"/>
      <c r="B35" s="21" t="s">
        <v>21</v>
      </c>
      <c r="C35" s="30">
        <v>1133.6780000000001</v>
      </c>
      <c r="D35" s="30">
        <v>3287.9160000000002</v>
      </c>
      <c r="E35" s="27">
        <v>2030.87</v>
      </c>
      <c r="F35" s="27">
        <v>1191.44</v>
      </c>
      <c r="G35" s="27">
        <v>750.78</v>
      </c>
      <c r="H35" s="27">
        <v>2571.38</v>
      </c>
      <c r="I35" s="27">
        <v>697.14</v>
      </c>
      <c r="J35" s="27">
        <v>1825.96</v>
      </c>
      <c r="K35" s="27">
        <v>1203.2</v>
      </c>
      <c r="L35" s="27">
        <v>666.9</v>
      </c>
      <c r="M35" s="27">
        <v>501.83</v>
      </c>
      <c r="N35" s="27">
        <v>527.00699999999995</v>
      </c>
      <c r="O35" s="34">
        <f t="shared" si="8"/>
        <v>16388.101000000002</v>
      </c>
      <c r="P35" s="34">
        <v>10786.170999999998</v>
      </c>
    </row>
    <row r="36" spans="1:16" s="13" customFormat="1" ht="11.25" x14ac:dyDescent="0.2">
      <c r="A36" s="32"/>
      <c r="B36" s="21" t="s">
        <v>22</v>
      </c>
      <c r="C36" s="30">
        <v>67.563999999999993</v>
      </c>
      <c r="D36" s="30">
        <v>0</v>
      </c>
      <c r="E36" s="27">
        <v>0</v>
      </c>
      <c r="F36" s="27">
        <v>92.34</v>
      </c>
      <c r="G36" s="27">
        <v>0</v>
      </c>
      <c r="H36" s="27">
        <v>0</v>
      </c>
      <c r="I36" s="27">
        <v>0</v>
      </c>
      <c r="J36" s="27">
        <v>44.656999999999996</v>
      </c>
      <c r="K36" s="27">
        <v>0</v>
      </c>
      <c r="L36" s="27">
        <v>0</v>
      </c>
      <c r="M36" s="27">
        <v>0</v>
      </c>
      <c r="N36" s="27">
        <v>0</v>
      </c>
      <c r="O36" s="34">
        <f t="shared" si="8"/>
        <v>204.56099999999998</v>
      </c>
      <c r="P36" s="34">
        <v>775.01787999999999</v>
      </c>
    </row>
    <row r="37" spans="1:16" s="13" customFormat="1" ht="11.25" x14ac:dyDescent="0.2">
      <c r="A37" s="32" t="s">
        <v>1</v>
      </c>
      <c r="B37" s="21" t="s">
        <v>23</v>
      </c>
      <c r="C37" s="30">
        <v>0</v>
      </c>
      <c r="D37" s="30">
        <v>0</v>
      </c>
      <c r="E37" s="27">
        <v>0</v>
      </c>
      <c r="F37" s="27">
        <v>0</v>
      </c>
      <c r="G37" s="27">
        <v>0</v>
      </c>
      <c r="H37" s="27">
        <v>0</v>
      </c>
      <c r="I37" s="27">
        <v>27900</v>
      </c>
      <c r="J37" s="27">
        <v>0</v>
      </c>
      <c r="K37" s="27">
        <v>3215.31</v>
      </c>
      <c r="L37" s="27">
        <v>3618.7249999999999</v>
      </c>
      <c r="M37" s="27">
        <v>3827.2669999999998</v>
      </c>
      <c r="N37" s="27">
        <v>28000</v>
      </c>
      <c r="O37" s="34">
        <f t="shared" si="8"/>
        <v>66561.301999999996</v>
      </c>
      <c r="P37" s="34">
        <v>0</v>
      </c>
    </row>
    <row r="38" spans="1:16" s="13" customFormat="1" ht="11.25" x14ac:dyDescent="0.2">
      <c r="A38" s="32" t="s">
        <v>1</v>
      </c>
      <c r="B38" s="21" t="s">
        <v>24</v>
      </c>
      <c r="C38" s="30">
        <v>400</v>
      </c>
      <c r="D38" s="30">
        <v>249.75</v>
      </c>
      <c r="E38" s="27">
        <v>0</v>
      </c>
      <c r="F38" s="27">
        <v>12500.44</v>
      </c>
      <c r="G38" s="27">
        <v>0</v>
      </c>
      <c r="H38" s="27">
        <v>0</v>
      </c>
      <c r="I38" s="27">
        <v>0</v>
      </c>
      <c r="J38" s="27">
        <v>0</v>
      </c>
      <c r="K38" s="27">
        <v>12498.81</v>
      </c>
      <c r="L38" s="27">
        <v>10000</v>
      </c>
      <c r="M38" s="27">
        <v>0</v>
      </c>
      <c r="N38" s="27">
        <v>0</v>
      </c>
      <c r="O38" s="34">
        <f t="shared" si="8"/>
        <v>35649</v>
      </c>
      <c r="P38" s="34">
        <v>138604.16999999998</v>
      </c>
    </row>
    <row r="39" spans="1:16" s="13" customFormat="1" ht="11.25" x14ac:dyDescent="0.2">
      <c r="A39" s="32"/>
      <c r="B39" s="21" t="s">
        <v>25</v>
      </c>
      <c r="C39" s="27">
        <v>131542.1</v>
      </c>
      <c r="D39" s="27">
        <v>137635</v>
      </c>
      <c r="E39" s="27">
        <v>158118</v>
      </c>
      <c r="F39" s="27">
        <v>137056</v>
      </c>
      <c r="G39" s="27">
        <v>139670</v>
      </c>
      <c r="H39" s="27">
        <v>121850</v>
      </c>
      <c r="I39" s="27">
        <v>140443</v>
      </c>
      <c r="J39" s="27">
        <v>175598</v>
      </c>
      <c r="K39" s="27">
        <v>160305</v>
      </c>
      <c r="L39" s="27">
        <v>183117</v>
      </c>
      <c r="M39" s="27">
        <v>182844</v>
      </c>
      <c r="N39" s="27">
        <v>197926</v>
      </c>
      <c r="O39" s="34">
        <f t="shared" si="8"/>
        <v>1866104.1</v>
      </c>
      <c r="P39" s="34">
        <v>1771263.8369999998</v>
      </c>
    </row>
    <row r="40" spans="1:16" s="13" customFormat="1" ht="11.25" x14ac:dyDescent="0.2">
      <c r="A40" s="32"/>
      <c r="B40" s="21" t="s">
        <v>26</v>
      </c>
      <c r="C40" s="30">
        <v>6698.1329999999998</v>
      </c>
      <c r="D40" s="30">
        <f>5444.946+833.07</f>
        <v>6278.0159999999996</v>
      </c>
      <c r="E40" s="27">
        <v>895.33100000000002</v>
      </c>
      <c r="F40" s="27">
        <v>6369.5739999999996</v>
      </c>
      <c r="G40" s="27">
        <v>11696.742</v>
      </c>
      <c r="H40" s="27">
        <v>6753.27</v>
      </c>
      <c r="I40" s="27">
        <v>9109.8080000000009</v>
      </c>
      <c r="J40" s="27">
        <v>7350.7020000000002</v>
      </c>
      <c r="K40" s="27">
        <v>13112.018</v>
      </c>
      <c r="L40" s="27">
        <v>18269.226999999999</v>
      </c>
      <c r="M40" s="27">
        <v>17420.175999999999</v>
      </c>
      <c r="N40" s="27">
        <v>6196.5410000000002</v>
      </c>
      <c r="O40" s="34">
        <f t="shared" si="8"/>
        <v>110149.538</v>
      </c>
      <c r="P40" s="34">
        <v>53204.036</v>
      </c>
    </row>
    <row r="41" spans="1:16" s="13" customFormat="1" ht="11.25" x14ac:dyDescent="0.2">
      <c r="A41" s="32" t="s">
        <v>1</v>
      </c>
      <c r="B41" s="21" t="s">
        <v>27</v>
      </c>
      <c r="C41" s="26">
        <v>19293.391</v>
      </c>
      <c r="D41" s="26">
        <v>27323.100000000002</v>
      </c>
      <c r="E41" s="27">
        <v>27469.942000000003</v>
      </c>
      <c r="F41" s="27">
        <v>35263.612999999998</v>
      </c>
      <c r="G41" s="27">
        <v>33172.546999999999</v>
      </c>
      <c r="H41" s="27">
        <v>42350.76</v>
      </c>
      <c r="I41" s="27">
        <v>32768.271999999997</v>
      </c>
      <c r="J41" s="27">
        <v>37531.134000000005</v>
      </c>
      <c r="K41" s="27">
        <v>18930.677</v>
      </c>
      <c r="L41" s="27">
        <v>42334.192000000003</v>
      </c>
      <c r="M41" s="27">
        <v>41133.945</v>
      </c>
      <c r="N41" s="27">
        <v>42200.32</v>
      </c>
      <c r="O41" s="34">
        <f t="shared" si="8"/>
        <v>399771.89300000004</v>
      </c>
      <c r="P41" s="34">
        <v>347839.951</v>
      </c>
    </row>
    <row r="42" spans="1:16" s="13" customFormat="1" ht="11.25" x14ac:dyDescent="0.2">
      <c r="A42" s="32"/>
      <c r="B42" s="21" t="s">
        <v>28</v>
      </c>
      <c r="C42" s="26">
        <v>185599.37</v>
      </c>
      <c r="D42" s="26">
        <v>341567.78</v>
      </c>
      <c r="E42" s="26">
        <v>641308.89</v>
      </c>
      <c r="F42" s="25">
        <v>265397.46000000002</v>
      </c>
      <c r="G42" s="25">
        <v>345091.9</v>
      </c>
      <c r="H42" s="27">
        <v>175099.37</v>
      </c>
      <c r="I42" s="27">
        <v>301010.32</v>
      </c>
      <c r="J42" s="27">
        <v>685646.03</v>
      </c>
      <c r="K42" s="28">
        <v>1027196.98</v>
      </c>
      <c r="L42" s="28">
        <v>1009993.17</v>
      </c>
      <c r="M42" s="28">
        <v>768011.43</v>
      </c>
      <c r="N42" s="28">
        <v>349850.48</v>
      </c>
      <c r="O42" s="34">
        <f>SUM(C42:N42)</f>
        <v>6095773.1799999997</v>
      </c>
      <c r="P42" s="34">
        <v>9303549.8300000019</v>
      </c>
    </row>
    <row r="43" spans="1:16" s="13" customFormat="1" ht="11.25" x14ac:dyDescent="0.2">
      <c r="A43" s="32"/>
      <c r="B43" s="21"/>
      <c r="C43" s="35"/>
      <c r="D43" s="35"/>
      <c r="E43" s="35"/>
      <c r="F43" s="35"/>
      <c r="G43" s="35"/>
      <c r="H43" s="35"/>
      <c r="I43" s="35"/>
      <c r="J43" s="35"/>
      <c r="K43" s="35"/>
      <c r="L43" s="35"/>
      <c r="M43" s="35"/>
      <c r="N43" s="36"/>
      <c r="O43" s="14"/>
      <c r="P43" s="14"/>
    </row>
    <row r="44" spans="1:16" s="13" customFormat="1" ht="11.25" x14ac:dyDescent="0.2">
      <c r="A44" s="261" t="s">
        <v>29</v>
      </c>
      <c r="B44" s="262"/>
      <c r="C44" s="37">
        <f t="shared" ref="C44:N44" si="9">SUM(C45:C48)</f>
        <v>27</v>
      </c>
      <c r="D44" s="37">
        <f t="shared" si="9"/>
        <v>0</v>
      </c>
      <c r="E44" s="37">
        <f t="shared" si="9"/>
        <v>0</v>
      </c>
      <c r="F44" s="37">
        <f t="shared" si="9"/>
        <v>5</v>
      </c>
      <c r="G44" s="37">
        <f t="shared" si="9"/>
        <v>0</v>
      </c>
      <c r="H44" s="37">
        <f t="shared" si="9"/>
        <v>0</v>
      </c>
      <c r="I44" s="37">
        <f t="shared" si="9"/>
        <v>0</v>
      </c>
      <c r="J44" s="37">
        <f t="shared" si="9"/>
        <v>8</v>
      </c>
      <c r="K44" s="37">
        <f t="shared" si="9"/>
        <v>0</v>
      </c>
      <c r="L44" s="37">
        <f t="shared" si="9"/>
        <v>0</v>
      </c>
      <c r="M44" s="37">
        <f t="shared" si="9"/>
        <v>0</v>
      </c>
      <c r="N44" s="37">
        <f t="shared" si="9"/>
        <v>0</v>
      </c>
      <c r="O44" s="18">
        <f>SUM(C44:N44)</f>
        <v>40</v>
      </c>
      <c r="P44" s="18">
        <v>42</v>
      </c>
    </row>
    <row r="45" spans="1:16" s="13" customFormat="1" ht="11.25" x14ac:dyDescent="0.2">
      <c r="A45" s="22" t="s">
        <v>1</v>
      </c>
      <c r="B45" s="17" t="s">
        <v>30</v>
      </c>
      <c r="C45" s="38">
        <v>27</v>
      </c>
      <c r="D45" s="38">
        <v>0</v>
      </c>
      <c r="E45" s="39">
        <v>0</v>
      </c>
      <c r="F45" s="39">
        <v>5</v>
      </c>
      <c r="G45" s="39">
        <v>0</v>
      </c>
      <c r="H45" s="39">
        <v>0</v>
      </c>
      <c r="I45" s="39">
        <v>0</v>
      </c>
      <c r="J45" s="39">
        <v>8</v>
      </c>
      <c r="K45" s="39">
        <v>0</v>
      </c>
      <c r="L45" s="39">
        <v>0</v>
      </c>
      <c r="M45" s="39">
        <v>0</v>
      </c>
      <c r="N45" s="39">
        <v>0</v>
      </c>
      <c r="O45" s="18">
        <f>SUM(C45:N45)</f>
        <v>40</v>
      </c>
      <c r="P45" s="18">
        <v>7</v>
      </c>
    </row>
    <row r="46" spans="1:16" s="13" customFormat="1" ht="11.25" x14ac:dyDescent="0.2">
      <c r="A46" s="22" t="s">
        <v>1</v>
      </c>
      <c r="B46" s="17" t="s">
        <v>31</v>
      </c>
      <c r="C46" s="38">
        <v>0</v>
      </c>
      <c r="D46" s="38">
        <v>0</v>
      </c>
      <c r="E46" s="39">
        <v>0</v>
      </c>
      <c r="F46" s="39">
        <v>0</v>
      </c>
      <c r="G46" s="39">
        <v>0</v>
      </c>
      <c r="H46" s="39">
        <v>0</v>
      </c>
      <c r="I46" s="39">
        <v>0</v>
      </c>
      <c r="J46" s="39">
        <v>0</v>
      </c>
      <c r="K46" s="39">
        <v>0</v>
      </c>
      <c r="L46" s="39">
        <v>0</v>
      </c>
      <c r="M46" s="39">
        <v>0</v>
      </c>
      <c r="N46" s="39">
        <v>0</v>
      </c>
      <c r="O46" s="18">
        <f>SUM(C46:N46)</f>
        <v>0</v>
      </c>
      <c r="P46" s="18">
        <v>24</v>
      </c>
    </row>
    <row r="47" spans="1:16" s="13" customFormat="1" ht="11.25" x14ac:dyDescent="0.2">
      <c r="A47" s="22"/>
      <c r="B47" s="17" t="s">
        <v>32</v>
      </c>
      <c r="C47" s="38">
        <v>0</v>
      </c>
      <c r="D47" s="38">
        <v>0</v>
      </c>
      <c r="E47" s="39">
        <v>0</v>
      </c>
      <c r="F47" s="39">
        <v>0</v>
      </c>
      <c r="G47" s="39">
        <v>0</v>
      </c>
      <c r="H47" s="39">
        <v>0</v>
      </c>
      <c r="I47" s="39">
        <v>0</v>
      </c>
      <c r="J47" s="39">
        <v>0</v>
      </c>
      <c r="K47" s="39">
        <v>0</v>
      </c>
      <c r="L47" s="39">
        <v>0</v>
      </c>
      <c r="M47" s="39">
        <v>0</v>
      </c>
      <c r="N47" s="39">
        <v>0</v>
      </c>
      <c r="O47" s="18">
        <f>SUM(C47:N47)</f>
        <v>0</v>
      </c>
      <c r="P47" s="18">
        <v>3</v>
      </c>
    </row>
    <row r="48" spans="1:16" s="13" customFormat="1" ht="11.25" x14ac:dyDescent="0.2">
      <c r="A48" s="22"/>
      <c r="B48" s="17" t="s">
        <v>33</v>
      </c>
      <c r="C48" s="38">
        <v>0</v>
      </c>
      <c r="D48" s="38">
        <v>0</v>
      </c>
      <c r="E48" s="39">
        <v>0</v>
      </c>
      <c r="F48" s="39">
        <v>0</v>
      </c>
      <c r="G48" s="39">
        <v>0</v>
      </c>
      <c r="H48" s="39">
        <v>0</v>
      </c>
      <c r="I48" s="39">
        <v>0</v>
      </c>
      <c r="J48" s="39">
        <v>0</v>
      </c>
      <c r="K48" s="39">
        <v>0</v>
      </c>
      <c r="L48" s="39">
        <v>0</v>
      </c>
      <c r="M48" s="39">
        <v>0</v>
      </c>
      <c r="N48" s="39">
        <v>0</v>
      </c>
      <c r="O48" s="18">
        <f>SUM(C48:N48)</f>
        <v>0</v>
      </c>
      <c r="P48" s="18">
        <v>8</v>
      </c>
    </row>
    <row r="49" spans="1:16" s="13" customFormat="1" ht="11.25" x14ac:dyDescent="0.2">
      <c r="A49" s="22"/>
      <c r="B49" s="17"/>
      <c r="C49" s="38"/>
      <c r="D49" s="38"/>
      <c r="E49" s="39"/>
      <c r="F49" s="39"/>
      <c r="G49" s="39"/>
      <c r="H49" s="39"/>
      <c r="I49" s="39"/>
      <c r="J49" s="39"/>
      <c r="K49" s="39"/>
      <c r="L49" s="39"/>
      <c r="M49" s="39"/>
      <c r="N49" s="39"/>
      <c r="O49" s="20"/>
      <c r="P49" s="20"/>
    </row>
    <row r="50" spans="1:16" s="13" customFormat="1" ht="11.25" x14ac:dyDescent="0.2">
      <c r="A50" s="261" t="s">
        <v>34</v>
      </c>
      <c r="B50" s="262"/>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18">
        <f>SUM(C50:M50)</f>
        <v>0</v>
      </c>
      <c r="P50" s="18">
        <v>0</v>
      </c>
    </row>
    <row r="51" spans="1:16" s="13" customFormat="1" ht="11.25" x14ac:dyDescent="0.2">
      <c r="A51" s="22" t="s">
        <v>1</v>
      </c>
      <c r="B51" s="17" t="s">
        <v>30</v>
      </c>
      <c r="C51" s="38">
        <v>0</v>
      </c>
      <c r="D51" s="38">
        <v>0</v>
      </c>
      <c r="E51" s="39">
        <v>0</v>
      </c>
      <c r="F51" s="39">
        <v>0</v>
      </c>
      <c r="G51" s="39">
        <v>0</v>
      </c>
      <c r="H51" s="39">
        <v>0</v>
      </c>
      <c r="I51" s="39">
        <v>0</v>
      </c>
      <c r="J51" s="39">
        <v>0</v>
      </c>
      <c r="K51" s="39">
        <v>0</v>
      </c>
      <c r="L51" s="39">
        <v>0</v>
      </c>
      <c r="M51" s="39">
        <v>0</v>
      </c>
      <c r="N51" s="39">
        <v>0</v>
      </c>
      <c r="O51" s="18">
        <f>SUM(C51:N51)</f>
        <v>0</v>
      </c>
      <c r="P51" s="18">
        <v>0</v>
      </c>
    </row>
    <row r="52" spans="1:16" s="13" customFormat="1" ht="11.25" x14ac:dyDescent="0.2">
      <c r="A52" s="22" t="s">
        <v>1</v>
      </c>
      <c r="B52" s="17" t="s">
        <v>31</v>
      </c>
      <c r="C52" s="38">
        <v>0</v>
      </c>
      <c r="D52" s="38">
        <v>0</v>
      </c>
      <c r="E52" s="39">
        <v>0</v>
      </c>
      <c r="F52" s="39">
        <v>0</v>
      </c>
      <c r="G52" s="39">
        <v>0</v>
      </c>
      <c r="H52" s="39">
        <v>0</v>
      </c>
      <c r="I52" s="39">
        <v>0</v>
      </c>
      <c r="J52" s="39">
        <v>0</v>
      </c>
      <c r="K52" s="39">
        <v>0</v>
      </c>
      <c r="L52" s="39">
        <v>0</v>
      </c>
      <c r="M52" s="39">
        <v>0</v>
      </c>
      <c r="N52" s="39">
        <v>0</v>
      </c>
      <c r="O52" s="18">
        <f>SUM(C52:N52)</f>
        <v>0</v>
      </c>
      <c r="P52" s="18">
        <v>0</v>
      </c>
    </row>
    <row r="53" spans="1:16" s="13" customFormat="1" ht="11.25" x14ac:dyDescent="0.2">
      <c r="A53" s="22"/>
      <c r="B53" s="17"/>
      <c r="C53" s="38"/>
      <c r="D53" s="38"/>
      <c r="E53" s="39"/>
      <c r="F53" s="39"/>
      <c r="G53" s="39"/>
      <c r="H53" s="39"/>
      <c r="I53" s="39"/>
      <c r="J53" s="39"/>
      <c r="K53" s="39"/>
      <c r="L53" s="39"/>
      <c r="M53" s="39"/>
      <c r="N53" s="39"/>
      <c r="O53" s="20"/>
      <c r="P53" s="20"/>
    </row>
    <row r="54" spans="1:16" s="13" customFormat="1" ht="11.25" x14ac:dyDescent="0.2">
      <c r="A54" s="261" t="s">
        <v>35</v>
      </c>
      <c r="B54" s="262"/>
      <c r="C54" s="40">
        <f t="shared" ref="C54:N54" si="11">SUM(C55:C56)</f>
        <v>1481</v>
      </c>
      <c r="D54" s="40">
        <f t="shared" si="11"/>
        <v>969</v>
      </c>
      <c r="E54" s="40">
        <f t="shared" si="11"/>
        <v>1137</v>
      </c>
      <c r="F54" s="40">
        <f t="shared" si="11"/>
        <v>423</v>
      </c>
      <c r="G54" s="40">
        <f t="shared" si="11"/>
        <v>144</v>
      </c>
      <c r="H54" s="40">
        <f t="shared" si="11"/>
        <v>167</v>
      </c>
      <c r="I54" s="40">
        <f t="shared" si="11"/>
        <v>211</v>
      </c>
      <c r="J54" s="40">
        <f t="shared" si="11"/>
        <v>824</v>
      </c>
      <c r="K54" s="40">
        <f t="shared" si="11"/>
        <v>1689</v>
      </c>
      <c r="L54" s="40">
        <f t="shared" si="11"/>
        <v>1559</v>
      </c>
      <c r="M54" s="40">
        <f t="shared" si="11"/>
        <v>1498</v>
      </c>
      <c r="N54" s="40">
        <f t="shared" si="11"/>
        <v>1377</v>
      </c>
      <c r="O54" s="2">
        <f>SUM(C54:N54)</f>
        <v>11479</v>
      </c>
      <c r="P54" s="2">
        <v>2002</v>
      </c>
    </row>
    <row r="55" spans="1:16" s="13" customFormat="1" ht="11.25" x14ac:dyDescent="0.2">
      <c r="A55" s="222"/>
      <c r="B55" s="17" t="s">
        <v>36</v>
      </c>
      <c r="C55" s="41">
        <v>707</v>
      </c>
      <c r="D55" s="41">
        <v>498</v>
      </c>
      <c r="E55" s="41">
        <v>628</v>
      </c>
      <c r="F55" s="41">
        <v>148</v>
      </c>
      <c r="G55" s="42">
        <v>98</v>
      </c>
      <c r="H55" s="41">
        <v>113</v>
      </c>
      <c r="I55" s="41">
        <v>142</v>
      </c>
      <c r="J55" s="41">
        <v>488</v>
      </c>
      <c r="K55" s="42">
        <v>955</v>
      </c>
      <c r="L55" s="41">
        <v>799</v>
      </c>
      <c r="M55" s="41">
        <v>750</v>
      </c>
      <c r="N55" s="41">
        <v>572</v>
      </c>
      <c r="O55" s="2">
        <f>SUM(C55:N55)</f>
        <v>5898</v>
      </c>
      <c r="P55" s="2">
        <v>892</v>
      </c>
    </row>
    <row r="56" spans="1:16" s="13" customFormat="1" ht="11.25" x14ac:dyDescent="0.2">
      <c r="A56" s="222"/>
      <c r="B56" s="17" t="s">
        <v>37</v>
      </c>
      <c r="C56" s="41">
        <v>774</v>
      </c>
      <c r="D56" s="41">
        <v>471</v>
      </c>
      <c r="E56" s="41">
        <v>509</v>
      </c>
      <c r="F56" s="41">
        <v>275</v>
      </c>
      <c r="G56" s="42">
        <v>46</v>
      </c>
      <c r="H56" s="41">
        <v>54</v>
      </c>
      <c r="I56" s="41">
        <v>69</v>
      </c>
      <c r="J56" s="41">
        <v>336</v>
      </c>
      <c r="K56" s="41">
        <v>734</v>
      </c>
      <c r="L56" s="41">
        <v>760</v>
      </c>
      <c r="M56" s="41">
        <v>748</v>
      </c>
      <c r="N56" s="41">
        <v>805</v>
      </c>
      <c r="O56" s="2">
        <f>SUM(C56:N56)</f>
        <v>5581</v>
      </c>
      <c r="P56" s="2">
        <v>1110</v>
      </c>
    </row>
    <row r="57" spans="1:16" s="13" customFormat="1" ht="11.25" x14ac:dyDescent="0.2">
      <c r="A57" s="22" t="s">
        <v>1</v>
      </c>
      <c r="B57" s="17" t="s">
        <v>1</v>
      </c>
      <c r="C57" s="43"/>
      <c r="D57" s="43"/>
      <c r="E57" s="43"/>
      <c r="F57" s="43"/>
      <c r="G57" s="43"/>
      <c r="H57" s="43"/>
      <c r="I57" s="43"/>
      <c r="J57" s="43"/>
      <c r="K57" s="43"/>
      <c r="L57" s="43"/>
      <c r="M57" s="43"/>
      <c r="N57" s="43"/>
      <c r="O57" s="20"/>
      <c r="P57" s="20"/>
    </row>
    <row r="58" spans="1:16" s="13" customFormat="1" ht="11.25" x14ac:dyDescent="0.2">
      <c r="A58" s="261" t="s">
        <v>38</v>
      </c>
      <c r="B58" s="262"/>
      <c r="C58" s="40">
        <f>SUM(C59)</f>
        <v>0</v>
      </c>
      <c r="D58" s="40">
        <f>SUM(D59)</f>
        <v>0</v>
      </c>
      <c r="E58" s="40">
        <v>0</v>
      </c>
      <c r="F58" s="40">
        <v>0</v>
      </c>
      <c r="G58" s="40">
        <v>0</v>
      </c>
      <c r="H58" s="40">
        <v>0</v>
      </c>
      <c r="I58" s="40">
        <v>0</v>
      </c>
      <c r="J58" s="40">
        <v>0</v>
      </c>
      <c r="K58" s="40">
        <v>0</v>
      </c>
      <c r="L58" s="40">
        <v>0</v>
      </c>
      <c r="M58" s="40">
        <v>0</v>
      </c>
      <c r="N58" s="40">
        <v>0</v>
      </c>
      <c r="O58" s="18">
        <f>SUM(C58:J58)</f>
        <v>0</v>
      </c>
      <c r="P58" s="37">
        <v>0</v>
      </c>
    </row>
    <row r="59" spans="1:16" s="13" customFormat="1" ht="12" thickBot="1" x14ac:dyDescent="0.25">
      <c r="A59" s="44" t="s">
        <v>1</v>
      </c>
      <c r="B59" s="17" t="s">
        <v>39</v>
      </c>
      <c r="C59" s="43">
        <v>0</v>
      </c>
      <c r="D59" s="43">
        <v>0</v>
      </c>
      <c r="E59" s="43">
        <v>0</v>
      </c>
      <c r="F59" s="43">
        <v>0</v>
      </c>
      <c r="G59" s="43">
        <v>0</v>
      </c>
      <c r="H59" s="43">
        <v>0</v>
      </c>
      <c r="I59" s="43">
        <v>0</v>
      </c>
      <c r="J59" s="43">
        <v>0</v>
      </c>
      <c r="K59" s="43">
        <v>0</v>
      </c>
      <c r="L59" s="43">
        <v>0</v>
      </c>
      <c r="M59" s="43">
        <v>0</v>
      </c>
      <c r="N59" s="43">
        <v>0</v>
      </c>
      <c r="O59" s="18">
        <f>SUM(C59:N59)</f>
        <v>0</v>
      </c>
      <c r="P59" s="37">
        <v>0</v>
      </c>
    </row>
    <row r="60" spans="1:16" s="13" customFormat="1" ht="11.25" x14ac:dyDescent="0.2">
      <c r="A60" s="45"/>
      <c r="B60" s="46"/>
      <c r="C60" s="47"/>
      <c r="D60" s="47"/>
      <c r="E60" s="47"/>
      <c r="F60" s="47"/>
      <c r="G60" s="47"/>
      <c r="H60" s="47"/>
      <c r="I60" s="47"/>
      <c r="J60" s="47"/>
      <c r="K60" s="47"/>
      <c r="L60" s="47"/>
      <c r="M60" s="47"/>
      <c r="N60" s="47"/>
      <c r="O60" s="47"/>
      <c r="P60" s="48"/>
    </row>
    <row r="61" spans="1:16" x14ac:dyDescent="0.2">
      <c r="A61" s="261" t="s">
        <v>40</v>
      </c>
      <c r="B61" s="262"/>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40">
        <f t="shared" ref="O61:O64" si="13">SUM(C61:N61)</f>
        <v>0</v>
      </c>
      <c r="P61" s="49">
        <v>1776</v>
      </c>
    </row>
    <row r="62" spans="1:16" x14ac:dyDescent="0.2">
      <c r="A62" s="50"/>
      <c r="B62" s="51" t="s">
        <v>41</v>
      </c>
      <c r="C62" s="41">
        <v>0</v>
      </c>
      <c r="D62" s="41">
        <v>0</v>
      </c>
      <c r="E62" s="41">
        <v>0</v>
      </c>
      <c r="F62" s="41">
        <v>0</v>
      </c>
      <c r="G62" s="41">
        <v>0</v>
      </c>
      <c r="H62" s="41">
        <v>0</v>
      </c>
      <c r="I62" s="41">
        <v>0</v>
      </c>
      <c r="J62" s="41">
        <v>0</v>
      </c>
      <c r="K62" s="41">
        <v>0</v>
      </c>
      <c r="L62" s="41">
        <v>0</v>
      </c>
      <c r="M62" s="41">
        <v>0</v>
      </c>
      <c r="N62" s="41">
        <v>0</v>
      </c>
      <c r="O62" s="41">
        <f t="shared" si="13"/>
        <v>0</v>
      </c>
      <c r="P62" s="49">
        <v>1776</v>
      </c>
    </row>
    <row r="63" spans="1:16" x14ac:dyDescent="0.2">
      <c r="A63" s="50"/>
      <c r="B63" s="51" t="s">
        <v>42</v>
      </c>
      <c r="C63" s="41">
        <v>0</v>
      </c>
      <c r="D63" s="41">
        <v>0</v>
      </c>
      <c r="E63" s="41">
        <v>0</v>
      </c>
      <c r="F63" s="41">
        <v>0</v>
      </c>
      <c r="G63" s="41">
        <v>0</v>
      </c>
      <c r="H63" s="41">
        <v>0</v>
      </c>
      <c r="I63" s="41">
        <v>0</v>
      </c>
      <c r="J63" s="41">
        <v>0</v>
      </c>
      <c r="K63" s="41">
        <v>0</v>
      </c>
      <c r="L63" s="41">
        <v>0</v>
      </c>
      <c r="M63" s="41">
        <v>0</v>
      </c>
      <c r="N63" s="41">
        <v>0</v>
      </c>
      <c r="O63" s="41">
        <f t="shared" si="13"/>
        <v>0</v>
      </c>
      <c r="P63" s="37">
        <v>0</v>
      </c>
    </row>
    <row r="64" spans="1:16" s="55" customFormat="1" ht="13.5" thickBot="1" x14ac:dyDescent="0.25">
      <c r="A64" s="44" t="s">
        <v>1</v>
      </c>
      <c r="B64" s="52" t="s">
        <v>43</v>
      </c>
      <c r="C64" s="53">
        <v>0</v>
      </c>
      <c r="D64" s="53">
        <v>0</v>
      </c>
      <c r="E64" s="53">
        <v>0</v>
      </c>
      <c r="F64" s="53">
        <v>0</v>
      </c>
      <c r="G64" s="53">
        <v>0</v>
      </c>
      <c r="H64" s="53">
        <v>0</v>
      </c>
      <c r="I64" s="53">
        <v>0</v>
      </c>
      <c r="J64" s="53">
        <v>0</v>
      </c>
      <c r="K64" s="53">
        <v>0</v>
      </c>
      <c r="L64" s="53">
        <v>0</v>
      </c>
      <c r="M64" s="53">
        <v>0</v>
      </c>
      <c r="N64" s="53">
        <v>0</v>
      </c>
      <c r="O64" s="54">
        <f t="shared" si="13"/>
        <v>0</v>
      </c>
      <c r="P64" s="54">
        <v>0</v>
      </c>
    </row>
    <row r="65" spans="1:16" s="55" customFormat="1" ht="3" customHeight="1" x14ac:dyDescent="0.2">
      <c r="A65" s="56"/>
      <c r="B65" s="56"/>
      <c r="C65" s="56"/>
      <c r="D65" s="56"/>
      <c r="E65" s="56"/>
      <c r="F65" s="56"/>
      <c r="G65" s="56"/>
      <c r="H65" s="56"/>
      <c r="I65" s="56"/>
      <c r="J65" s="56"/>
      <c r="K65" s="56"/>
      <c r="L65" s="56"/>
      <c r="M65" s="56"/>
      <c r="N65" s="56"/>
      <c r="O65" s="56"/>
      <c r="P65" s="56"/>
    </row>
    <row r="66" spans="1:16" s="55" customFormat="1" x14ac:dyDescent="0.2">
      <c r="A66" s="57"/>
      <c r="B66" s="58" t="s">
        <v>44</v>
      </c>
      <c r="O66" s="57"/>
      <c r="P66" s="57"/>
    </row>
    <row r="67" spans="1:16" s="55" customFormat="1" x14ac:dyDescent="0.2">
      <c r="A67" s="57"/>
      <c r="B67" s="58" t="s">
        <v>45</v>
      </c>
      <c r="O67" s="57"/>
      <c r="P67" s="57"/>
    </row>
    <row r="68" spans="1:16" x14ac:dyDescent="0.2">
      <c r="A68" s="57"/>
      <c r="B68" s="58" t="s">
        <v>46</v>
      </c>
      <c r="C68" s="55"/>
      <c r="D68" s="55"/>
      <c r="E68" s="55"/>
      <c r="F68" s="55"/>
      <c r="G68" s="55"/>
      <c r="H68" s="55"/>
      <c r="I68" s="55"/>
      <c r="J68" s="55"/>
      <c r="K68" s="55"/>
      <c r="L68" s="55"/>
      <c r="M68" s="55"/>
      <c r="N68" s="55"/>
      <c r="O68" s="57"/>
      <c r="P68" s="57"/>
    </row>
    <row r="69" spans="1:16" x14ac:dyDescent="0.2">
      <c r="A69" s="57"/>
      <c r="B69" s="58"/>
      <c r="C69" s="55"/>
      <c r="D69" s="55"/>
      <c r="E69" s="55"/>
      <c r="F69" s="55"/>
      <c r="G69" s="55"/>
      <c r="H69" s="55"/>
      <c r="I69" s="55"/>
      <c r="J69" s="55"/>
      <c r="K69" s="55"/>
      <c r="L69" s="55"/>
      <c r="M69" s="55"/>
      <c r="N69" s="55"/>
      <c r="O69" s="57"/>
      <c r="P69" s="57"/>
    </row>
    <row r="70" spans="1:16" x14ac:dyDescent="0.2">
      <c r="B70" s="58" t="s">
        <v>76</v>
      </c>
    </row>
    <row r="71" spans="1:16" x14ac:dyDescent="0.2">
      <c r="B71" s="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N48" sqref="N4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68" t="s">
        <v>257</v>
      </c>
      <c r="C2" s="268"/>
      <c r="D2" s="268"/>
      <c r="E2" s="268"/>
      <c r="F2" s="268"/>
      <c r="G2" s="268"/>
      <c r="H2" s="268"/>
      <c r="I2" s="268"/>
      <c r="J2" s="268"/>
      <c r="K2" s="268"/>
      <c r="L2" s="268"/>
      <c r="M2" s="268"/>
      <c r="N2" s="268"/>
      <c r="O2" s="268"/>
    </row>
    <row r="3" spans="2:18" ht="13.5" thickBot="1" x14ac:dyDescent="0.25">
      <c r="B3" s="3"/>
      <c r="C3" s="3"/>
      <c r="D3" s="3"/>
      <c r="E3" s="3"/>
      <c r="F3" s="3"/>
      <c r="G3" s="3"/>
      <c r="H3" s="3"/>
      <c r="I3" s="3"/>
      <c r="J3" s="3"/>
      <c r="K3" s="3"/>
      <c r="L3" s="3"/>
      <c r="M3" s="3"/>
      <c r="N3" s="3"/>
      <c r="O3" s="3"/>
    </row>
    <row r="4" spans="2:18" ht="13.5" thickBot="1" x14ac:dyDescent="0.25">
      <c r="B4" s="59" t="s">
        <v>51</v>
      </c>
      <c r="C4" s="60" t="s">
        <v>52</v>
      </c>
      <c r="D4" s="60" t="s">
        <v>53</v>
      </c>
      <c r="E4" s="60" t="s">
        <v>54</v>
      </c>
      <c r="F4" s="60" t="s">
        <v>55</v>
      </c>
      <c r="G4" s="60" t="s">
        <v>56</v>
      </c>
      <c r="H4" s="60" t="s">
        <v>57</v>
      </c>
      <c r="I4" s="60" t="s">
        <v>58</v>
      </c>
      <c r="J4" s="60" t="s">
        <v>59</v>
      </c>
      <c r="K4" s="60" t="s">
        <v>60</v>
      </c>
      <c r="L4" s="60" t="s">
        <v>61</v>
      </c>
      <c r="M4" s="60" t="s">
        <v>62</v>
      </c>
      <c r="N4" s="60" t="s">
        <v>63</v>
      </c>
      <c r="O4" s="61" t="s">
        <v>64</v>
      </c>
      <c r="P4" s="62"/>
      <c r="Q4" s="63"/>
      <c r="R4" s="63"/>
    </row>
    <row r="5" spans="2:18" x14ac:dyDescent="0.2">
      <c r="B5" s="64" t="s">
        <v>65</v>
      </c>
      <c r="C5" s="65">
        <v>224</v>
      </c>
      <c r="D5" s="65">
        <v>228</v>
      </c>
      <c r="E5" s="65">
        <v>230</v>
      </c>
      <c r="F5" s="65">
        <v>197</v>
      </c>
      <c r="G5" s="65">
        <v>213</v>
      </c>
      <c r="H5" s="65">
        <v>204</v>
      </c>
      <c r="I5" s="65">
        <v>175</v>
      </c>
      <c r="J5" s="65">
        <v>212</v>
      </c>
      <c r="K5" s="65">
        <v>196</v>
      </c>
      <c r="L5" s="65">
        <v>199</v>
      </c>
      <c r="M5" s="65">
        <v>219</v>
      </c>
      <c r="N5" s="65">
        <v>249</v>
      </c>
      <c r="O5" s="66">
        <f>SUM(C5:N5)</f>
        <v>2546</v>
      </c>
    </row>
    <row r="6" spans="2:18" x14ac:dyDescent="0.2">
      <c r="B6" s="64" t="s">
        <v>66</v>
      </c>
      <c r="C6" s="65">
        <v>22</v>
      </c>
      <c r="D6" s="65">
        <v>14</v>
      </c>
      <c r="E6" s="65">
        <v>18</v>
      </c>
      <c r="F6" s="65">
        <v>7</v>
      </c>
      <c r="G6" s="65">
        <v>11</v>
      </c>
      <c r="H6" s="65">
        <v>6</v>
      </c>
      <c r="I6" s="65">
        <v>4</v>
      </c>
      <c r="J6" s="65">
        <v>14</v>
      </c>
      <c r="K6" s="65">
        <v>5</v>
      </c>
      <c r="L6" s="65">
        <v>8</v>
      </c>
      <c r="M6" s="65">
        <v>12</v>
      </c>
      <c r="N6" s="65">
        <v>27</v>
      </c>
      <c r="O6" s="66">
        <f t="shared" ref="O6:O12" si="0">SUM(C6:N6)</f>
        <v>148</v>
      </c>
    </row>
    <row r="7" spans="2:18" x14ac:dyDescent="0.2">
      <c r="B7" s="64" t="s">
        <v>67</v>
      </c>
      <c r="C7" s="65">
        <v>4</v>
      </c>
      <c r="D7" s="65">
        <v>4</v>
      </c>
      <c r="E7" s="65">
        <v>4</v>
      </c>
      <c r="F7" s="65">
        <v>2</v>
      </c>
      <c r="G7" s="65">
        <v>0</v>
      </c>
      <c r="H7" s="65">
        <v>3</v>
      </c>
      <c r="I7" s="65">
        <v>2</v>
      </c>
      <c r="J7" s="65">
        <v>3</v>
      </c>
      <c r="K7" s="65">
        <v>1</v>
      </c>
      <c r="L7" s="65">
        <v>3</v>
      </c>
      <c r="M7" s="65">
        <v>133</v>
      </c>
      <c r="N7" s="65">
        <v>5</v>
      </c>
      <c r="O7" s="66">
        <f t="shared" si="0"/>
        <v>164</v>
      </c>
    </row>
    <row r="8" spans="2:18" x14ac:dyDescent="0.2">
      <c r="B8" s="64" t="s">
        <v>68</v>
      </c>
      <c r="C8" s="65">
        <v>114</v>
      </c>
      <c r="D8" s="65">
        <v>117</v>
      </c>
      <c r="E8" s="65">
        <v>109</v>
      </c>
      <c r="F8" s="65">
        <v>126</v>
      </c>
      <c r="G8" s="65">
        <v>122</v>
      </c>
      <c r="H8" s="65">
        <v>124</v>
      </c>
      <c r="I8" s="65">
        <v>145</v>
      </c>
      <c r="J8" s="65">
        <v>133</v>
      </c>
      <c r="K8" s="65">
        <v>107</v>
      </c>
      <c r="L8" s="65">
        <v>116</v>
      </c>
      <c r="M8" s="65">
        <v>5</v>
      </c>
      <c r="N8" s="65">
        <v>134</v>
      </c>
      <c r="O8" s="66">
        <f t="shared" si="0"/>
        <v>1352</v>
      </c>
    </row>
    <row r="9" spans="2:18" x14ac:dyDescent="0.2">
      <c r="B9" s="64" t="s">
        <v>69</v>
      </c>
      <c r="C9" s="65">
        <v>6</v>
      </c>
      <c r="D9" s="65">
        <v>7</v>
      </c>
      <c r="E9" s="65">
        <v>7</v>
      </c>
      <c r="F9" s="65">
        <v>9</v>
      </c>
      <c r="G9" s="65">
        <v>8</v>
      </c>
      <c r="H9" s="65">
        <v>9</v>
      </c>
      <c r="I9" s="65">
        <v>7</v>
      </c>
      <c r="J9" s="65">
        <v>8</v>
      </c>
      <c r="K9" s="65">
        <v>4</v>
      </c>
      <c r="L9" s="65">
        <v>9</v>
      </c>
      <c r="M9" s="65">
        <v>9</v>
      </c>
      <c r="N9" s="65">
        <v>9</v>
      </c>
      <c r="O9" s="66">
        <f t="shared" si="0"/>
        <v>92</v>
      </c>
    </row>
    <row r="10" spans="2:18" x14ac:dyDescent="0.2">
      <c r="B10" s="64" t="s">
        <v>70</v>
      </c>
      <c r="C10" s="65">
        <v>6</v>
      </c>
      <c r="D10" s="65">
        <v>7</v>
      </c>
      <c r="E10" s="65">
        <v>10</v>
      </c>
      <c r="F10" s="65">
        <v>7</v>
      </c>
      <c r="G10" s="65">
        <v>5</v>
      </c>
      <c r="H10" s="65">
        <v>3</v>
      </c>
      <c r="I10" s="65">
        <v>0</v>
      </c>
      <c r="J10" s="65">
        <v>9</v>
      </c>
      <c r="K10" s="65">
        <v>6</v>
      </c>
      <c r="L10" s="65">
        <v>3</v>
      </c>
      <c r="M10" s="65">
        <v>4</v>
      </c>
      <c r="N10" s="65">
        <v>13</v>
      </c>
      <c r="O10" s="66">
        <f t="shared" si="0"/>
        <v>73</v>
      </c>
    </row>
    <row r="11" spans="2:18" x14ac:dyDescent="0.2">
      <c r="B11" s="64" t="s">
        <v>71</v>
      </c>
      <c r="C11" s="65">
        <v>0</v>
      </c>
      <c r="D11" s="65">
        <v>0</v>
      </c>
      <c r="E11" s="65">
        <v>0</v>
      </c>
      <c r="F11" s="65">
        <v>0</v>
      </c>
      <c r="G11" s="65">
        <v>0</v>
      </c>
      <c r="H11" s="65">
        <v>0</v>
      </c>
      <c r="I11" s="65">
        <v>0</v>
      </c>
      <c r="J11" s="65">
        <v>0</v>
      </c>
      <c r="K11" s="65">
        <v>0</v>
      </c>
      <c r="L11" s="65">
        <v>0</v>
      </c>
      <c r="M11" s="65">
        <v>0</v>
      </c>
      <c r="N11" s="65">
        <v>0</v>
      </c>
      <c r="O11" s="66">
        <f t="shared" si="0"/>
        <v>0</v>
      </c>
      <c r="P11" s="67"/>
    </row>
    <row r="12" spans="2:18" ht="13.5" thickBot="1" x14ac:dyDescent="0.25">
      <c r="B12" s="68" t="s">
        <v>64</v>
      </c>
      <c r="C12" s="69">
        <f t="shared" ref="C12:N12" si="1">SUM(C5:C11)</f>
        <v>376</v>
      </c>
      <c r="D12" s="69">
        <f t="shared" si="1"/>
        <v>377</v>
      </c>
      <c r="E12" s="69">
        <f t="shared" si="1"/>
        <v>378</v>
      </c>
      <c r="F12" s="69">
        <f t="shared" si="1"/>
        <v>348</v>
      </c>
      <c r="G12" s="69">
        <f t="shared" si="1"/>
        <v>359</v>
      </c>
      <c r="H12" s="69">
        <f t="shared" si="1"/>
        <v>349</v>
      </c>
      <c r="I12" s="69">
        <f t="shared" si="1"/>
        <v>333</v>
      </c>
      <c r="J12" s="69">
        <f t="shared" si="1"/>
        <v>379</v>
      </c>
      <c r="K12" s="69">
        <f t="shared" si="1"/>
        <v>319</v>
      </c>
      <c r="L12" s="69">
        <f t="shared" si="1"/>
        <v>338</v>
      </c>
      <c r="M12" s="69">
        <f t="shared" si="1"/>
        <v>382</v>
      </c>
      <c r="N12" s="69">
        <f t="shared" si="1"/>
        <v>437</v>
      </c>
      <c r="O12" s="66">
        <f t="shared" si="0"/>
        <v>4375</v>
      </c>
    </row>
    <row r="13" spans="2:18" x14ac:dyDescent="0.2">
      <c r="B13" s="3"/>
      <c r="C13" s="3"/>
      <c r="D13" s="3"/>
      <c r="E13" s="3"/>
      <c r="F13" s="3"/>
      <c r="G13" s="3"/>
      <c r="H13" s="3"/>
      <c r="I13" s="3"/>
      <c r="J13" s="3"/>
      <c r="K13" s="3"/>
      <c r="L13" s="3"/>
      <c r="M13" s="3"/>
      <c r="N13" s="3"/>
      <c r="O13" s="3"/>
    </row>
    <row r="14" spans="2:18" ht="24" customHeight="1" x14ac:dyDescent="0.2">
      <c r="B14" s="268" t="s">
        <v>258</v>
      </c>
      <c r="C14" s="268"/>
      <c r="D14" s="268"/>
      <c r="E14" s="268"/>
      <c r="F14" s="268"/>
      <c r="G14" s="268"/>
      <c r="H14" s="268"/>
      <c r="I14" s="268"/>
      <c r="J14" s="268"/>
      <c r="K14" s="268"/>
      <c r="L14" s="268"/>
      <c r="M14" s="268"/>
      <c r="N14" s="268"/>
      <c r="O14" s="268"/>
    </row>
    <row r="15" spans="2:18" ht="13.5" thickBot="1" x14ac:dyDescent="0.25">
      <c r="B15" s="3"/>
      <c r="C15" s="3"/>
      <c r="D15" s="3"/>
      <c r="E15" s="3"/>
      <c r="F15" s="3"/>
      <c r="G15" s="3"/>
      <c r="H15" s="3"/>
      <c r="I15" s="3"/>
      <c r="J15" s="3"/>
      <c r="K15" s="3"/>
      <c r="L15" s="3"/>
      <c r="M15" s="3"/>
      <c r="N15" s="3"/>
      <c r="O15" s="3"/>
    </row>
    <row r="16" spans="2:18" ht="13.5" thickBot="1" x14ac:dyDescent="0.25">
      <c r="B16" s="59" t="s">
        <v>51</v>
      </c>
      <c r="C16" s="60" t="s">
        <v>52</v>
      </c>
      <c r="D16" s="60" t="s">
        <v>53</v>
      </c>
      <c r="E16" s="60" t="s">
        <v>54</v>
      </c>
      <c r="F16" s="60" t="s">
        <v>55</v>
      </c>
      <c r="G16" s="60" t="s">
        <v>56</v>
      </c>
      <c r="H16" s="60" t="s">
        <v>57</v>
      </c>
      <c r="I16" s="60" t="s">
        <v>58</v>
      </c>
      <c r="J16" s="60" t="s">
        <v>59</v>
      </c>
      <c r="K16" s="60" t="s">
        <v>60</v>
      </c>
      <c r="L16" s="60" t="s">
        <v>61</v>
      </c>
      <c r="M16" s="60" t="s">
        <v>62</v>
      </c>
      <c r="N16" s="60" t="s">
        <v>63</v>
      </c>
      <c r="O16" s="61" t="s">
        <v>64</v>
      </c>
    </row>
    <row r="17" spans="2:15" x14ac:dyDescent="0.2">
      <c r="B17" s="64" t="s">
        <v>65</v>
      </c>
      <c r="C17" s="70">
        <v>19</v>
      </c>
      <c r="D17" s="70">
        <v>15</v>
      </c>
      <c r="E17" s="71">
        <v>27</v>
      </c>
      <c r="F17" s="71">
        <v>17</v>
      </c>
      <c r="G17" s="71">
        <v>10</v>
      </c>
      <c r="H17" s="71">
        <v>28</v>
      </c>
      <c r="I17" s="71">
        <v>13</v>
      </c>
      <c r="J17" s="71">
        <v>37</v>
      </c>
      <c r="K17" s="71">
        <v>27</v>
      </c>
      <c r="L17" s="71">
        <v>30</v>
      </c>
      <c r="M17" s="71">
        <v>35</v>
      </c>
      <c r="N17" s="71">
        <v>21</v>
      </c>
      <c r="O17" s="66">
        <f>SUM(C17:N17)</f>
        <v>279</v>
      </c>
    </row>
    <row r="18" spans="2:15" x14ac:dyDescent="0.2">
      <c r="B18" s="64" t="s">
        <v>66</v>
      </c>
      <c r="C18" s="72">
        <v>7</v>
      </c>
      <c r="D18" s="70">
        <v>19</v>
      </c>
      <c r="E18" s="73">
        <v>11</v>
      </c>
      <c r="F18" s="73">
        <v>15</v>
      </c>
      <c r="G18" s="73">
        <v>7</v>
      </c>
      <c r="H18" s="73">
        <v>19</v>
      </c>
      <c r="I18" s="73">
        <v>20</v>
      </c>
      <c r="J18" s="73">
        <v>27</v>
      </c>
      <c r="K18" s="73">
        <v>21</v>
      </c>
      <c r="L18" s="73">
        <v>17</v>
      </c>
      <c r="M18" s="73">
        <v>15</v>
      </c>
      <c r="N18" s="73">
        <v>10</v>
      </c>
      <c r="O18" s="66">
        <f t="shared" ref="O18:O27" si="2">SUM(C18:N18)</f>
        <v>188</v>
      </c>
    </row>
    <row r="19" spans="2:15" x14ac:dyDescent="0.2">
      <c r="B19" s="64" t="s">
        <v>72</v>
      </c>
      <c r="C19" s="70">
        <v>0</v>
      </c>
      <c r="D19" s="70">
        <v>4</v>
      </c>
      <c r="E19" s="71">
        <v>0</v>
      </c>
      <c r="F19" s="71">
        <v>0</v>
      </c>
      <c r="G19" s="71">
        <v>0</v>
      </c>
      <c r="H19" s="71">
        <v>1</v>
      </c>
      <c r="I19" s="71">
        <v>1</v>
      </c>
      <c r="J19" s="71">
        <v>4</v>
      </c>
      <c r="K19" s="71">
        <v>2</v>
      </c>
      <c r="L19" s="71">
        <v>2</v>
      </c>
      <c r="M19" s="71">
        <v>0</v>
      </c>
      <c r="N19" s="71">
        <v>1</v>
      </c>
      <c r="O19" s="66">
        <f t="shared" si="2"/>
        <v>15</v>
      </c>
    </row>
    <row r="20" spans="2:15" x14ac:dyDescent="0.2">
      <c r="B20" s="64" t="s">
        <v>68</v>
      </c>
      <c r="C20" s="70">
        <v>25</v>
      </c>
      <c r="D20" s="70">
        <v>49</v>
      </c>
      <c r="E20" s="71">
        <v>68</v>
      </c>
      <c r="F20" s="71">
        <v>41</v>
      </c>
      <c r="G20" s="71">
        <v>19</v>
      </c>
      <c r="H20" s="71">
        <v>26</v>
      </c>
      <c r="I20" s="71">
        <v>14</v>
      </c>
      <c r="J20" s="71">
        <v>28</v>
      </c>
      <c r="K20" s="71">
        <v>77</v>
      </c>
      <c r="L20" s="71">
        <v>62</v>
      </c>
      <c r="M20" s="71">
        <v>88</v>
      </c>
      <c r="N20" s="71">
        <v>59</v>
      </c>
      <c r="O20" s="66">
        <f t="shared" si="2"/>
        <v>556</v>
      </c>
    </row>
    <row r="21" spans="2:15" x14ac:dyDescent="0.2">
      <c r="B21" s="64" t="s">
        <v>73</v>
      </c>
      <c r="C21" s="70">
        <v>2</v>
      </c>
      <c r="D21" s="70">
        <v>1</v>
      </c>
      <c r="E21" s="71">
        <v>2</v>
      </c>
      <c r="F21" s="71">
        <v>3</v>
      </c>
      <c r="G21" s="71">
        <v>2</v>
      </c>
      <c r="H21" s="71">
        <v>3</v>
      </c>
      <c r="I21" s="71">
        <v>3</v>
      </c>
      <c r="J21" s="71">
        <v>2</v>
      </c>
      <c r="K21" s="71">
        <v>1</v>
      </c>
      <c r="L21" s="71">
        <v>2</v>
      </c>
      <c r="M21" s="71">
        <v>2</v>
      </c>
      <c r="N21" s="71">
        <v>0</v>
      </c>
      <c r="O21" s="66">
        <f t="shared" si="2"/>
        <v>23</v>
      </c>
    </row>
    <row r="22" spans="2:15" x14ac:dyDescent="0.2">
      <c r="B22" s="64" t="s">
        <v>69</v>
      </c>
      <c r="C22" s="70">
        <v>3</v>
      </c>
      <c r="D22" s="70">
        <v>1</v>
      </c>
      <c r="E22" s="71">
        <v>1</v>
      </c>
      <c r="F22" s="71">
        <v>2</v>
      </c>
      <c r="G22" s="71">
        <v>1</v>
      </c>
      <c r="H22" s="71">
        <v>1</v>
      </c>
      <c r="I22" s="71">
        <v>0</v>
      </c>
      <c r="J22" s="71">
        <v>1</v>
      </c>
      <c r="K22" s="71">
        <v>3</v>
      </c>
      <c r="L22" s="71">
        <v>4</v>
      </c>
      <c r="M22" s="71">
        <v>3</v>
      </c>
      <c r="N22" s="71">
        <v>1</v>
      </c>
      <c r="O22" s="66">
        <f t="shared" si="2"/>
        <v>21</v>
      </c>
    </row>
    <row r="23" spans="2:15" x14ac:dyDescent="0.2">
      <c r="B23" s="64" t="s">
        <v>107</v>
      </c>
      <c r="C23" s="70">
        <v>0</v>
      </c>
      <c r="D23" s="70">
        <v>0</v>
      </c>
      <c r="E23" s="71">
        <v>0</v>
      </c>
      <c r="F23" s="71">
        <v>0</v>
      </c>
      <c r="G23" s="71">
        <v>0</v>
      </c>
      <c r="H23" s="71">
        <v>0</v>
      </c>
      <c r="I23" s="71">
        <v>0</v>
      </c>
      <c r="J23" s="71">
        <v>0</v>
      </c>
      <c r="K23" s="71">
        <v>1</v>
      </c>
      <c r="L23" s="71">
        <v>0</v>
      </c>
      <c r="M23" s="71">
        <v>0</v>
      </c>
      <c r="N23" s="71">
        <v>0</v>
      </c>
      <c r="O23" s="66">
        <f t="shared" si="2"/>
        <v>1</v>
      </c>
    </row>
    <row r="24" spans="2:15" x14ac:dyDescent="0.2">
      <c r="B24" s="64" t="s">
        <v>70</v>
      </c>
      <c r="C24" s="70">
        <v>1</v>
      </c>
      <c r="D24" s="70">
        <v>1</v>
      </c>
      <c r="E24" s="71">
        <v>3</v>
      </c>
      <c r="F24" s="71">
        <v>2</v>
      </c>
      <c r="G24" s="71">
        <v>0</v>
      </c>
      <c r="H24" s="71">
        <v>0</v>
      </c>
      <c r="I24" s="71">
        <v>0</v>
      </c>
      <c r="J24" s="71">
        <v>2</v>
      </c>
      <c r="K24" s="71">
        <v>0</v>
      </c>
      <c r="L24" s="71">
        <v>2</v>
      </c>
      <c r="M24" s="71">
        <v>0</v>
      </c>
      <c r="N24" s="71">
        <v>1</v>
      </c>
      <c r="O24" s="66">
        <f t="shared" si="2"/>
        <v>12</v>
      </c>
    </row>
    <row r="25" spans="2:15" x14ac:dyDescent="0.2">
      <c r="B25" s="64" t="s">
        <v>74</v>
      </c>
      <c r="C25" s="70">
        <v>0</v>
      </c>
      <c r="D25" s="70">
        <v>0</v>
      </c>
      <c r="E25" s="71">
        <v>0</v>
      </c>
      <c r="F25" s="71">
        <v>0</v>
      </c>
      <c r="G25" s="71">
        <v>0</v>
      </c>
      <c r="H25" s="71">
        <v>0</v>
      </c>
      <c r="I25" s="71">
        <v>0</v>
      </c>
      <c r="J25" s="71">
        <v>0</v>
      </c>
      <c r="K25" s="71">
        <v>0</v>
      </c>
      <c r="L25" s="71">
        <v>0</v>
      </c>
      <c r="M25" s="71">
        <v>0</v>
      </c>
      <c r="N25" s="71">
        <v>0</v>
      </c>
      <c r="O25" s="66">
        <f t="shared" si="2"/>
        <v>0</v>
      </c>
    </row>
    <row r="26" spans="2:15" x14ac:dyDescent="0.2">
      <c r="B26" s="64" t="s">
        <v>75</v>
      </c>
      <c r="C26" s="70">
        <v>0</v>
      </c>
      <c r="D26" s="70">
        <v>1</v>
      </c>
      <c r="E26" s="71">
        <v>1</v>
      </c>
      <c r="F26" s="71">
        <v>4</v>
      </c>
      <c r="G26" s="71">
        <v>0</v>
      </c>
      <c r="H26" s="71">
        <v>1</v>
      </c>
      <c r="I26" s="71">
        <v>1</v>
      </c>
      <c r="J26" s="71">
        <v>0</v>
      </c>
      <c r="K26" s="71">
        <v>0</v>
      </c>
      <c r="L26" s="71">
        <v>1</v>
      </c>
      <c r="M26" s="71">
        <v>0</v>
      </c>
      <c r="N26" s="71">
        <v>0</v>
      </c>
      <c r="O26" s="66">
        <f t="shared" si="2"/>
        <v>9</v>
      </c>
    </row>
    <row r="27" spans="2:15" x14ac:dyDescent="0.2">
      <c r="B27" s="64" t="s">
        <v>71</v>
      </c>
      <c r="C27" s="70">
        <v>0</v>
      </c>
      <c r="D27" s="70">
        <v>0</v>
      </c>
      <c r="E27" s="71">
        <v>0</v>
      </c>
      <c r="F27" s="71">
        <v>1</v>
      </c>
      <c r="G27" s="71">
        <v>0</v>
      </c>
      <c r="H27" s="71">
        <v>0</v>
      </c>
      <c r="I27" s="71">
        <v>0</v>
      </c>
      <c r="J27" s="71">
        <v>1</v>
      </c>
      <c r="K27" s="71">
        <v>0</v>
      </c>
      <c r="L27" s="71">
        <v>0</v>
      </c>
      <c r="M27" s="71">
        <v>0</v>
      </c>
      <c r="N27" s="71">
        <v>0</v>
      </c>
      <c r="O27" s="66">
        <f t="shared" si="2"/>
        <v>2</v>
      </c>
    </row>
    <row r="28" spans="2:15" ht="13.5" thickBot="1" x14ac:dyDescent="0.25">
      <c r="B28" s="68" t="s">
        <v>64</v>
      </c>
      <c r="C28" s="74">
        <f t="shared" ref="C28:N28" si="3">SUM(C17:C27)</f>
        <v>57</v>
      </c>
      <c r="D28" s="74">
        <f t="shared" si="3"/>
        <v>91</v>
      </c>
      <c r="E28" s="74">
        <f t="shared" si="3"/>
        <v>113</v>
      </c>
      <c r="F28" s="74">
        <f t="shared" si="3"/>
        <v>85</v>
      </c>
      <c r="G28" s="74">
        <f t="shared" si="3"/>
        <v>39</v>
      </c>
      <c r="H28" s="74">
        <f t="shared" si="3"/>
        <v>79</v>
      </c>
      <c r="I28" s="74">
        <f t="shared" si="3"/>
        <v>52</v>
      </c>
      <c r="J28" s="74">
        <f t="shared" si="3"/>
        <v>102</v>
      </c>
      <c r="K28" s="74">
        <f t="shared" si="3"/>
        <v>132</v>
      </c>
      <c r="L28" s="74">
        <f t="shared" si="3"/>
        <v>120</v>
      </c>
      <c r="M28" s="74">
        <f t="shared" si="3"/>
        <v>143</v>
      </c>
      <c r="N28" s="74">
        <f t="shared" si="3"/>
        <v>93</v>
      </c>
      <c r="O28" s="66">
        <f>SUM(C28:N28)</f>
        <v>1106</v>
      </c>
    </row>
    <row r="29" spans="2:15" x14ac:dyDescent="0.2">
      <c r="B29" s="3"/>
      <c r="C29" s="3"/>
      <c r="D29" s="3"/>
      <c r="E29" s="3"/>
      <c r="F29" s="3"/>
      <c r="G29" s="3"/>
      <c r="H29" s="3"/>
      <c r="I29" s="3"/>
      <c r="J29" s="3"/>
      <c r="K29" s="3"/>
      <c r="L29" s="3"/>
      <c r="M29" s="3"/>
      <c r="N29" s="3"/>
      <c r="O29" s="3"/>
    </row>
    <row r="30" spans="2:15" ht="24" customHeight="1" x14ac:dyDescent="0.2">
      <c r="B30" s="268" t="s">
        <v>259</v>
      </c>
      <c r="C30" s="268"/>
      <c r="D30" s="268"/>
      <c r="E30" s="268"/>
      <c r="F30" s="268"/>
      <c r="G30" s="268"/>
      <c r="H30" s="268"/>
      <c r="I30" s="268"/>
      <c r="J30" s="268"/>
      <c r="K30" s="268"/>
      <c r="L30" s="268"/>
      <c r="M30" s="268"/>
      <c r="N30" s="268"/>
      <c r="O30" s="268"/>
    </row>
    <row r="31" spans="2:15" ht="13.5" thickBot="1" x14ac:dyDescent="0.25">
      <c r="B31" s="225"/>
      <c r="C31" s="225"/>
      <c r="D31" s="225"/>
      <c r="E31" s="225"/>
      <c r="F31" s="225"/>
      <c r="G31" s="225"/>
      <c r="H31" s="225"/>
      <c r="I31" s="225"/>
      <c r="J31" s="225"/>
      <c r="K31" s="225"/>
      <c r="L31" s="225"/>
      <c r="M31" s="225"/>
      <c r="N31" s="225"/>
      <c r="O31" s="225"/>
    </row>
    <row r="32" spans="2:15" ht="13.5" thickBot="1" x14ac:dyDescent="0.25">
      <c r="B32" s="59" t="s">
        <v>51</v>
      </c>
      <c r="C32" s="60" t="s">
        <v>52</v>
      </c>
      <c r="D32" s="60" t="s">
        <v>53</v>
      </c>
      <c r="E32" s="60" t="s">
        <v>54</v>
      </c>
      <c r="F32" s="60" t="s">
        <v>55</v>
      </c>
      <c r="G32" s="60" t="s">
        <v>56</v>
      </c>
      <c r="H32" s="60" t="s">
        <v>57</v>
      </c>
      <c r="I32" s="60" t="s">
        <v>58</v>
      </c>
      <c r="J32" s="60" t="s">
        <v>59</v>
      </c>
      <c r="K32" s="60" t="s">
        <v>60</v>
      </c>
      <c r="L32" s="60" t="s">
        <v>61</v>
      </c>
      <c r="M32" s="60" t="s">
        <v>62</v>
      </c>
      <c r="N32" s="60" t="s">
        <v>63</v>
      </c>
      <c r="O32" s="61" t="s">
        <v>64</v>
      </c>
    </row>
    <row r="33" spans="2:15" x14ac:dyDescent="0.2">
      <c r="B33" s="64" t="s">
        <v>65</v>
      </c>
      <c r="C33" s="70">
        <v>7</v>
      </c>
      <c r="D33" s="70">
        <v>17</v>
      </c>
      <c r="E33" s="71">
        <v>12</v>
      </c>
      <c r="F33" s="71">
        <v>4</v>
      </c>
      <c r="G33" s="71">
        <v>5</v>
      </c>
      <c r="H33" s="71">
        <v>11</v>
      </c>
      <c r="I33" s="71">
        <v>2</v>
      </c>
      <c r="J33" s="71">
        <v>8</v>
      </c>
      <c r="K33" s="71">
        <v>10</v>
      </c>
      <c r="L33" s="71">
        <v>4</v>
      </c>
      <c r="M33" s="71">
        <v>5</v>
      </c>
      <c r="N33" s="71">
        <v>8</v>
      </c>
      <c r="O33" s="66">
        <f>SUM(C33:N33)</f>
        <v>93</v>
      </c>
    </row>
    <row r="34" spans="2:15" x14ac:dyDescent="0.2">
      <c r="B34" s="64" t="s">
        <v>66</v>
      </c>
      <c r="C34" s="72">
        <v>3</v>
      </c>
      <c r="D34" s="70">
        <v>10</v>
      </c>
      <c r="E34" s="73">
        <v>1</v>
      </c>
      <c r="F34" s="73">
        <v>2</v>
      </c>
      <c r="G34" s="73">
        <v>1</v>
      </c>
      <c r="H34" s="73">
        <v>0</v>
      </c>
      <c r="I34" s="73">
        <v>1</v>
      </c>
      <c r="J34" s="73">
        <v>3</v>
      </c>
      <c r="K34" s="73">
        <v>5</v>
      </c>
      <c r="L34" s="73">
        <v>4</v>
      </c>
      <c r="M34" s="73">
        <v>0</v>
      </c>
      <c r="N34" s="73">
        <v>4</v>
      </c>
      <c r="O34" s="66">
        <f t="shared" ref="O34:O42" si="4">SUM(C34:N34)</f>
        <v>34</v>
      </c>
    </row>
    <row r="35" spans="2:15" x14ac:dyDescent="0.2">
      <c r="B35" s="64" t="s">
        <v>72</v>
      </c>
      <c r="C35" s="70">
        <v>0</v>
      </c>
      <c r="D35" s="70">
        <v>0</v>
      </c>
      <c r="E35" s="71">
        <v>1</v>
      </c>
      <c r="F35" s="71">
        <v>0</v>
      </c>
      <c r="G35" s="71">
        <v>0</v>
      </c>
      <c r="H35" s="71">
        <v>0</v>
      </c>
      <c r="I35" s="71">
        <v>0</v>
      </c>
      <c r="J35" s="71">
        <v>2</v>
      </c>
      <c r="K35" s="71">
        <v>1</v>
      </c>
      <c r="L35" s="71">
        <v>2</v>
      </c>
      <c r="M35" s="71">
        <v>0</v>
      </c>
      <c r="N35" s="71">
        <v>3</v>
      </c>
      <c r="O35" s="66">
        <f t="shared" si="4"/>
        <v>9</v>
      </c>
    </row>
    <row r="36" spans="2:15" x14ac:dyDescent="0.2">
      <c r="B36" s="64" t="s">
        <v>68</v>
      </c>
      <c r="C36" s="70">
        <v>44</v>
      </c>
      <c r="D36" s="70">
        <v>5</v>
      </c>
      <c r="E36" s="71">
        <v>7</v>
      </c>
      <c r="F36" s="71">
        <v>6</v>
      </c>
      <c r="G36" s="71">
        <v>1</v>
      </c>
      <c r="H36" s="71">
        <v>2</v>
      </c>
      <c r="I36" s="71">
        <v>0</v>
      </c>
      <c r="J36" s="71">
        <v>0</v>
      </c>
      <c r="K36" s="71">
        <v>1</v>
      </c>
      <c r="L36" s="71">
        <v>4</v>
      </c>
      <c r="M36" s="71">
        <v>0</v>
      </c>
      <c r="N36" s="71">
        <v>2</v>
      </c>
      <c r="O36" s="66">
        <f t="shared" si="4"/>
        <v>72</v>
      </c>
    </row>
    <row r="37" spans="2:15" x14ac:dyDescent="0.2">
      <c r="B37" s="64" t="s">
        <v>73</v>
      </c>
      <c r="C37" s="70">
        <v>0</v>
      </c>
      <c r="D37" s="70">
        <v>0</v>
      </c>
      <c r="E37" s="71">
        <v>0</v>
      </c>
      <c r="F37" s="71">
        <v>0</v>
      </c>
      <c r="G37" s="71">
        <v>0</v>
      </c>
      <c r="H37" s="71">
        <v>0</v>
      </c>
      <c r="I37" s="71">
        <v>0</v>
      </c>
      <c r="J37" s="71">
        <v>1</v>
      </c>
      <c r="K37" s="71">
        <v>0</v>
      </c>
      <c r="L37" s="71">
        <v>0</v>
      </c>
      <c r="M37" s="71">
        <v>0</v>
      </c>
      <c r="N37" s="71">
        <v>0</v>
      </c>
      <c r="O37" s="66">
        <f t="shared" si="4"/>
        <v>1</v>
      </c>
    </row>
    <row r="38" spans="2:15" x14ac:dyDescent="0.2">
      <c r="B38" s="64" t="s">
        <v>69</v>
      </c>
      <c r="C38" s="70">
        <v>0</v>
      </c>
      <c r="D38" s="70">
        <v>0</v>
      </c>
      <c r="E38" s="71">
        <v>0</v>
      </c>
      <c r="F38" s="71">
        <v>0</v>
      </c>
      <c r="G38" s="71">
        <v>0</v>
      </c>
      <c r="H38" s="71">
        <v>0</v>
      </c>
      <c r="I38" s="71">
        <v>0</v>
      </c>
      <c r="J38" s="71">
        <v>0</v>
      </c>
      <c r="K38" s="71">
        <v>0</v>
      </c>
      <c r="L38" s="71">
        <v>0</v>
      </c>
      <c r="M38" s="71">
        <v>0</v>
      </c>
      <c r="N38" s="71">
        <v>0</v>
      </c>
      <c r="O38" s="66">
        <f t="shared" ref="O38" si="5">SUM(C38:N38)</f>
        <v>0</v>
      </c>
    </row>
    <row r="39" spans="2:15" x14ac:dyDescent="0.2">
      <c r="B39" s="64" t="s">
        <v>70</v>
      </c>
      <c r="C39" s="70">
        <v>0</v>
      </c>
      <c r="D39" s="70">
        <v>0</v>
      </c>
      <c r="E39" s="71">
        <v>0</v>
      </c>
      <c r="F39" s="71">
        <v>0</v>
      </c>
      <c r="G39" s="71">
        <v>0</v>
      </c>
      <c r="H39" s="71">
        <v>0</v>
      </c>
      <c r="I39" s="71">
        <v>0</v>
      </c>
      <c r="J39" s="71">
        <v>1</v>
      </c>
      <c r="K39" s="71">
        <v>0</v>
      </c>
      <c r="L39" s="71">
        <v>0</v>
      </c>
      <c r="M39" s="71">
        <v>0</v>
      </c>
      <c r="N39" s="71">
        <v>1</v>
      </c>
      <c r="O39" s="66">
        <f t="shared" si="4"/>
        <v>2</v>
      </c>
    </row>
    <row r="40" spans="2:15" x14ac:dyDescent="0.2">
      <c r="B40" s="64" t="s">
        <v>74</v>
      </c>
      <c r="C40" s="70">
        <v>0</v>
      </c>
      <c r="D40" s="70">
        <v>0</v>
      </c>
      <c r="E40" s="71">
        <v>0</v>
      </c>
      <c r="F40" s="71">
        <v>0</v>
      </c>
      <c r="G40" s="71">
        <v>0</v>
      </c>
      <c r="H40" s="71">
        <v>0</v>
      </c>
      <c r="I40" s="71">
        <v>0</v>
      </c>
      <c r="J40" s="71">
        <v>0</v>
      </c>
      <c r="K40" s="71">
        <v>0</v>
      </c>
      <c r="L40" s="71">
        <v>0</v>
      </c>
      <c r="M40" s="71">
        <v>0</v>
      </c>
      <c r="N40" s="71">
        <v>0</v>
      </c>
      <c r="O40" s="66">
        <f t="shared" si="4"/>
        <v>0</v>
      </c>
    </row>
    <row r="41" spans="2:15" x14ac:dyDescent="0.2">
      <c r="B41" s="64" t="s">
        <v>75</v>
      </c>
      <c r="C41" s="70">
        <v>0</v>
      </c>
      <c r="D41" s="70">
        <v>0</v>
      </c>
      <c r="E41" s="71">
        <v>0</v>
      </c>
      <c r="F41" s="71">
        <v>0</v>
      </c>
      <c r="G41" s="71">
        <v>0</v>
      </c>
      <c r="H41" s="71">
        <v>0</v>
      </c>
      <c r="I41" s="71">
        <v>0</v>
      </c>
      <c r="J41" s="71">
        <v>0</v>
      </c>
      <c r="K41" s="71">
        <v>0</v>
      </c>
      <c r="L41" s="71">
        <v>0</v>
      </c>
      <c r="M41" s="71">
        <v>0</v>
      </c>
      <c r="N41" s="71">
        <v>0</v>
      </c>
      <c r="O41" s="66">
        <f t="shared" si="4"/>
        <v>0</v>
      </c>
    </row>
    <row r="42" spans="2:15" x14ac:dyDescent="0.2">
      <c r="B42" s="64" t="s">
        <v>71</v>
      </c>
      <c r="C42" s="70">
        <v>2</v>
      </c>
      <c r="D42" s="70">
        <v>0</v>
      </c>
      <c r="E42" s="71">
        <v>1</v>
      </c>
      <c r="F42" s="71">
        <v>0</v>
      </c>
      <c r="G42" s="71">
        <v>0</v>
      </c>
      <c r="H42" s="71">
        <v>0</v>
      </c>
      <c r="I42" s="71">
        <v>1</v>
      </c>
      <c r="J42" s="71">
        <v>0</v>
      </c>
      <c r="K42" s="71">
        <v>0</v>
      </c>
      <c r="L42" s="71">
        <v>0</v>
      </c>
      <c r="M42" s="71">
        <v>0</v>
      </c>
      <c r="N42" s="71">
        <v>0</v>
      </c>
      <c r="O42" s="66">
        <f t="shared" si="4"/>
        <v>4</v>
      </c>
    </row>
    <row r="43" spans="2:15" ht="13.5" thickBot="1" x14ac:dyDescent="0.25">
      <c r="B43" s="68" t="s">
        <v>64</v>
      </c>
      <c r="C43" s="74">
        <f t="shared" ref="C43:N43" si="6">SUM(C33:C42)</f>
        <v>56</v>
      </c>
      <c r="D43" s="74">
        <f t="shared" si="6"/>
        <v>32</v>
      </c>
      <c r="E43" s="74">
        <f t="shared" si="6"/>
        <v>22</v>
      </c>
      <c r="F43" s="74">
        <f t="shared" si="6"/>
        <v>12</v>
      </c>
      <c r="G43" s="74">
        <f t="shared" si="6"/>
        <v>7</v>
      </c>
      <c r="H43" s="74">
        <f t="shared" si="6"/>
        <v>13</v>
      </c>
      <c r="I43" s="74">
        <f t="shared" si="6"/>
        <v>4</v>
      </c>
      <c r="J43" s="74">
        <f t="shared" si="6"/>
        <v>15</v>
      </c>
      <c r="K43" s="74">
        <f t="shared" si="6"/>
        <v>17</v>
      </c>
      <c r="L43" s="74">
        <f t="shared" si="6"/>
        <v>14</v>
      </c>
      <c r="M43" s="74">
        <f t="shared" si="6"/>
        <v>5</v>
      </c>
      <c r="N43" s="74">
        <f t="shared" si="6"/>
        <v>18</v>
      </c>
      <c r="O43" s="66">
        <f>SUM(C43:N43)</f>
        <v>215</v>
      </c>
    </row>
    <row r="44" spans="2:15" x14ac:dyDescent="0.2">
      <c r="B44" s="3"/>
      <c r="C44" s="3"/>
      <c r="D44" s="3"/>
      <c r="E44" s="3"/>
      <c r="F44" s="3"/>
      <c r="G44" s="3"/>
      <c r="H44" s="3"/>
      <c r="I44" s="3"/>
      <c r="J44" s="3"/>
      <c r="K44" s="3"/>
      <c r="L44" s="3"/>
      <c r="M44" s="3"/>
      <c r="N44" s="3"/>
      <c r="O44" s="3"/>
    </row>
    <row r="45" spans="2:15" ht="24" customHeight="1" x14ac:dyDescent="0.2">
      <c r="B45" s="268" t="s">
        <v>260</v>
      </c>
      <c r="C45" s="268"/>
      <c r="D45" s="268"/>
      <c r="E45" s="268"/>
      <c r="F45" s="268"/>
      <c r="G45" s="268"/>
      <c r="H45" s="268"/>
      <c r="I45" s="268"/>
      <c r="J45" s="268"/>
      <c r="K45" s="268"/>
      <c r="L45" s="268"/>
      <c r="M45" s="268"/>
      <c r="N45" s="268"/>
      <c r="O45" s="268"/>
    </row>
    <row r="46" spans="2:15" ht="13.5" thickBot="1" x14ac:dyDescent="0.25">
      <c r="B46" s="3"/>
      <c r="C46" s="3"/>
      <c r="D46" s="3"/>
      <c r="E46" s="3"/>
      <c r="F46" s="3"/>
      <c r="G46" s="3"/>
      <c r="H46" s="3"/>
      <c r="I46" s="3"/>
      <c r="J46" s="3"/>
      <c r="K46" s="3"/>
      <c r="L46" s="3"/>
      <c r="M46" s="3"/>
      <c r="N46" s="3"/>
      <c r="O46" s="3"/>
    </row>
    <row r="47" spans="2:15" ht="13.5" thickBot="1" x14ac:dyDescent="0.25">
      <c r="B47" s="59" t="s">
        <v>51</v>
      </c>
      <c r="C47" s="60" t="s">
        <v>52</v>
      </c>
      <c r="D47" s="60" t="s">
        <v>53</v>
      </c>
      <c r="E47" s="60" t="s">
        <v>54</v>
      </c>
      <c r="F47" s="60" t="s">
        <v>55</v>
      </c>
      <c r="G47" s="60" t="s">
        <v>56</v>
      </c>
      <c r="H47" s="60" t="s">
        <v>57</v>
      </c>
      <c r="I47" s="60" t="s">
        <v>58</v>
      </c>
      <c r="J47" s="60" t="s">
        <v>59</v>
      </c>
      <c r="K47" s="60" t="s">
        <v>60</v>
      </c>
      <c r="L47" s="60" t="s">
        <v>61</v>
      </c>
      <c r="M47" s="60" t="s">
        <v>62</v>
      </c>
      <c r="N47" s="60" t="s">
        <v>63</v>
      </c>
      <c r="O47" s="61" t="s">
        <v>64</v>
      </c>
    </row>
    <row r="48" spans="2:15" x14ac:dyDescent="0.2">
      <c r="B48" s="64" t="s">
        <v>69</v>
      </c>
      <c r="C48" s="70">
        <v>2</v>
      </c>
      <c r="D48" s="70">
        <v>4</v>
      </c>
      <c r="E48" s="71">
        <v>5</v>
      </c>
      <c r="F48" s="71">
        <v>3</v>
      </c>
      <c r="G48" s="71">
        <v>3</v>
      </c>
      <c r="H48" s="71">
        <v>2</v>
      </c>
      <c r="I48" s="71">
        <v>4</v>
      </c>
      <c r="J48" s="71">
        <v>7</v>
      </c>
      <c r="K48" s="71">
        <v>11</v>
      </c>
      <c r="L48" s="71">
        <v>10</v>
      </c>
      <c r="M48" s="71">
        <v>7</v>
      </c>
      <c r="N48" s="71">
        <v>3</v>
      </c>
      <c r="O48" s="66">
        <f>SUM(C48:N48)</f>
        <v>61</v>
      </c>
    </row>
    <row r="49" spans="2:15" ht="13.5" thickBot="1" x14ac:dyDescent="0.25">
      <c r="B49" s="68" t="s">
        <v>64</v>
      </c>
      <c r="C49" s="74">
        <f t="shared" ref="C49:M49" si="7">C48</f>
        <v>2</v>
      </c>
      <c r="D49" s="74">
        <f t="shared" si="7"/>
        <v>4</v>
      </c>
      <c r="E49" s="74">
        <f t="shared" si="7"/>
        <v>5</v>
      </c>
      <c r="F49" s="74">
        <f t="shared" si="7"/>
        <v>3</v>
      </c>
      <c r="G49" s="74">
        <f t="shared" si="7"/>
        <v>3</v>
      </c>
      <c r="H49" s="74">
        <f t="shared" si="7"/>
        <v>2</v>
      </c>
      <c r="I49" s="74">
        <f t="shared" si="7"/>
        <v>4</v>
      </c>
      <c r="J49" s="74">
        <f t="shared" si="7"/>
        <v>7</v>
      </c>
      <c r="K49" s="74">
        <f t="shared" si="7"/>
        <v>11</v>
      </c>
      <c r="L49" s="74">
        <f t="shared" si="7"/>
        <v>10</v>
      </c>
      <c r="M49" s="74">
        <f t="shared" si="7"/>
        <v>7</v>
      </c>
      <c r="N49" s="74">
        <f>N48</f>
        <v>3</v>
      </c>
      <c r="O49" s="66">
        <f>SUM(C49:N49)</f>
        <v>61</v>
      </c>
    </row>
    <row r="50" spans="2:15" x14ac:dyDescent="0.2">
      <c r="B50" s="3"/>
      <c r="C50" s="3"/>
      <c r="D50" s="3"/>
      <c r="E50" s="3"/>
      <c r="F50" s="3"/>
      <c r="G50" s="3"/>
      <c r="H50" s="3"/>
      <c r="I50" s="3"/>
      <c r="J50" s="3"/>
      <c r="K50" s="3"/>
      <c r="L50" s="3"/>
      <c r="M50" s="3"/>
      <c r="N50" s="3"/>
      <c r="O50" s="3"/>
    </row>
    <row r="51" spans="2:15" x14ac:dyDescent="0.2">
      <c r="B51" s="58" t="s">
        <v>44</v>
      </c>
      <c r="C51" s="3"/>
      <c r="D51" s="3"/>
      <c r="E51" s="3"/>
      <c r="F51" s="3"/>
      <c r="G51" s="3"/>
      <c r="H51" s="3"/>
      <c r="I51" s="3"/>
      <c r="J51" s="3"/>
      <c r="K51" s="3"/>
      <c r="L51" s="3"/>
      <c r="M51" s="3"/>
      <c r="N51" s="3"/>
      <c r="O51" s="3"/>
    </row>
    <row r="52" spans="2:15" x14ac:dyDescent="0.2">
      <c r="B52" s="58" t="s">
        <v>45</v>
      </c>
      <c r="C52" s="3"/>
      <c r="D52" s="3"/>
      <c r="E52" s="3"/>
      <c r="F52" s="3"/>
      <c r="G52" s="3"/>
      <c r="H52" s="3"/>
      <c r="I52" s="3"/>
      <c r="J52" s="3"/>
      <c r="K52" s="3"/>
      <c r="L52" s="3"/>
      <c r="M52" s="3"/>
      <c r="N52" s="3"/>
      <c r="O52" s="3"/>
    </row>
    <row r="53" spans="2:15" x14ac:dyDescent="0.2">
      <c r="B53" s="58"/>
      <c r="C53" s="3"/>
      <c r="D53" s="3"/>
      <c r="E53" s="3"/>
      <c r="F53" s="3"/>
      <c r="G53" s="3"/>
      <c r="H53" s="3"/>
      <c r="I53" s="3"/>
      <c r="J53" s="3"/>
      <c r="K53" s="3"/>
      <c r="L53" s="3"/>
      <c r="M53" s="3"/>
      <c r="N53" s="3"/>
      <c r="O53" s="3"/>
    </row>
    <row r="54" spans="2:15" x14ac:dyDescent="0.2">
      <c r="B54" s="56"/>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D1" activePane="topRight" state="frozen"/>
      <selection activeCell="F17" sqref="F17:G17"/>
      <selection pane="topRight" activeCell="B1" sqref="B1:O1"/>
    </sheetView>
  </sheetViews>
  <sheetFormatPr baseColWidth="10" defaultRowHeight="12" x14ac:dyDescent="0.2"/>
  <cols>
    <col min="1" max="1" width="3.42578125" style="63" customWidth="1"/>
    <col min="2" max="2" width="21.5703125" style="63" customWidth="1"/>
    <col min="3" max="5" width="10" style="63" customWidth="1"/>
    <col min="6" max="6" width="8.85546875" style="63" customWidth="1"/>
    <col min="7" max="7" width="9.5703125" style="63" customWidth="1"/>
    <col min="8" max="8" width="9.85546875" style="63" customWidth="1"/>
    <col min="9" max="9" width="8.85546875" style="63" customWidth="1"/>
    <col min="10" max="14" width="10.28515625" style="63" customWidth="1"/>
    <col min="15" max="15" width="12.28515625" style="63" bestFit="1" customWidth="1"/>
    <col min="16" max="16" width="13.85546875" style="63" customWidth="1"/>
    <col min="17" max="256" width="11.42578125" style="63"/>
    <col min="257" max="257" width="11.42578125" style="63"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11.42578125" style="63"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11.42578125" style="63"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11.42578125" style="63"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11.42578125" style="63"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11.42578125" style="63"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11.42578125" style="63"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11.42578125" style="63"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11.42578125" style="63"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11.42578125" style="63"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11.42578125" style="63"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11.42578125" style="63"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11.42578125" style="63"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11.42578125" style="63"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11.42578125" style="63"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11.42578125" style="63"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11.42578125" style="63"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11.42578125" style="63"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11.42578125" style="63"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11.42578125" style="63"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11.42578125" style="63"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11.42578125" style="63"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11.42578125" style="63"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11.42578125" style="63"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11.42578125" style="63"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11.42578125" style="63"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11.42578125" style="63"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11.42578125" style="63"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11.42578125" style="63"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11.42578125" style="63"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11.42578125" style="63"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11.42578125" style="63"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11.42578125" style="63"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11.42578125" style="63"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11.42578125" style="63"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11.42578125" style="63"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11.42578125" style="63"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11.42578125" style="63"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11.42578125" style="63"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11.42578125" style="63"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11.42578125" style="63"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11.42578125" style="63"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11.42578125" style="63"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11.42578125" style="63"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11.42578125" style="63"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11.42578125" style="63"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11.42578125" style="63"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11.42578125" style="63"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11.42578125" style="63"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11.42578125" style="63"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11.42578125" style="63"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11.42578125" style="63"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11.42578125" style="63"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11.42578125" style="63"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11.42578125" style="63"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11.42578125" style="63"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11.42578125" style="63"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11.42578125" style="63"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11.42578125" style="63"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11.42578125" style="63"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11.42578125" style="63"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11.42578125" style="63"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11.42578125" style="63"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5" customFormat="1" x14ac:dyDescent="0.2">
      <c r="B1" s="270" t="s">
        <v>261</v>
      </c>
      <c r="C1" s="270"/>
      <c r="D1" s="270"/>
      <c r="E1" s="270"/>
      <c r="F1" s="270"/>
      <c r="G1" s="270"/>
      <c r="H1" s="270"/>
      <c r="I1" s="270"/>
      <c r="J1" s="270"/>
      <c r="K1" s="270"/>
      <c r="L1" s="270"/>
      <c r="M1" s="270"/>
      <c r="N1" s="270"/>
      <c r="O1" s="270"/>
    </row>
    <row r="2" spans="2:43" s="75" customFormat="1" ht="6.75" customHeight="1" thickBot="1" x14ac:dyDescent="0.25">
      <c r="P2" s="76"/>
    </row>
    <row r="3" spans="2:43" s="75" customFormat="1" ht="12.75" thickBot="1" x14ac:dyDescent="0.25">
      <c r="B3" s="59" t="s">
        <v>78</v>
      </c>
      <c r="C3" s="77" t="s">
        <v>52</v>
      </c>
      <c r="D3" s="77" t="s">
        <v>53</v>
      </c>
      <c r="E3" s="77" t="s">
        <v>54</v>
      </c>
      <c r="F3" s="77" t="s">
        <v>55</v>
      </c>
      <c r="G3" s="77" t="s">
        <v>56</v>
      </c>
      <c r="H3" s="77" t="s">
        <v>57</v>
      </c>
      <c r="I3" s="77" t="s">
        <v>58</v>
      </c>
      <c r="J3" s="77" t="s">
        <v>59</v>
      </c>
      <c r="K3" s="77" t="s">
        <v>60</v>
      </c>
      <c r="L3" s="77" t="s">
        <v>61</v>
      </c>
      <c r="M3" s="77" t="s">
        <v>62</v>
      </c>
      <c r="N3" s="77" t="s">
        <v>63</v>
      </c>
      <c r="O3" s="61" t="s">
        <v>64</v>
      </c>
      <c r="P3" s="76"/>
    </row>
    <row r="4" spans="2:43" s="75" customFormat="1" ht="12.75" thickBot="1" x14ac:dyDescent="0.25">
      <c r="B4" s="78" t="s">
        <v>79</v>
      </c>
      <c r="C4" s="79">
        <v>0</v>
      </c>
      <c r="D4" s="79">
        <v>82733.490000000005</v>
      </c>
      <c r="E4" s="79">
        <v>240789.68</v>
      </c>
      <c r="F4" s="80">
        <v>0</v>
      </c>
      <c r="G4" s="80">
        <v>48085.87</v>
      </c>
      <c r="H4" s="80">
        <v>0</v>
      </c>
      <c r="I4" s="80">
        <v>172162.7</v>
      </c>
      <c r="J4" s="80">
        <v>492895.08</v>
      </c>
      <c r="K4" s="80">
        <v>437053.02</v>
      </c>
      <c r="L4" s="80">
        <v>660617.14</v>
      </c>
      <c r="M4" s="80">
        <v>484071.75</v>
      </c>
      <c r="N4" s="80">
        <v>82611.91</v>
      </c>
      <c r="O4" s="81">
        <f>SUM(C4:N4)</f>
        <v>2701020.64</v>
      </c>
      <c r="P4" s="82"/>
      <c r="Q4" s="83"/>
    </row>
    <row r="5" spans="2:43" s="75" customFormat="1" ht="12.75" thickBot="1" x14ac:dyDescent="0.25">
      <c r="B5" s="64" t="s">
        <v>80</v>
      </c>
      <c r="C5" s="79">
        <v>185599.37</v>
      </c>
      <c r="D5" s="79">
        <v>258834.29</v>
      </c>
      <c r="E5" s="79">
        <v>400519.21</v>
      </c>
      <c r="F5" s="79">
        <v>265397.46000000002</v>
      </c>
      <c r="G5" s="79">
        <v>297006.03000000003</v>
      </c>
      <c r="H5" s="80">
        <v>175099.37</v>
      </c>
      <c r="I5" s="80">
        <v>128847.62</v>
      </c>
      <c r="J5" s="80">
        <v>192750.95</v>
      </c>
      <c r="K5" s="80">
        <v>590143.97</v>
      </c>
      <c r="L5" s="80">
        <v>349376.03</v>
      </c>
      <c r="M5" s="80">
        <v>283939.68</v>
      </c>
      <c r="N5" s="80">
        <v>267238.57</v>
      </c>
      <c r="O5" s="81">
        <f>SUM(C5:N5)</f>
        <v>3394752.55</v>
      </c>
      <c r="P5" s="82"/>
      <c r="Q5" s="83"/>
    </row>
    <row r="6" spans="2:43" s="75" customFormat="1" ht="12.75" thickBot="1" x14ac:dyDescent="0.25">
      <c r="B6" s="84" t="s">
        <v>81</v>
      </c>
      <c r="C6" s="79">
        <v>0</v>
      </c>
      <c r="D6" s="79">
        <v>0</v>
      </c>
      <c r="E6" s="79">
        <v>0</v>
      </c>
      <c r="F6" s="80">
        <v>0</v>
      </c>
      <c r="G6" s="80">
        <v>0</v>
      </c>
      <c r="H6" s="80">
        <v>0</v>
      </c>
      <c r="I6" s="80">
        <v>0</v>
      </c>
      <c r="J6" s="80">
        <v>0</v>
      </c>
      <c r="K6" s="80">
        <v>0</v>
      </c>
      <c r="L6" s="80">
        <v>0</v>
      </c>
      <c r="M6" s="80">
        <v>0</v>
      </c>
      <c r="N6" s="80">
        <v>0</v>
      </c>
      <c r="O6" s="81">
        <f>SUM(C6:N6)</f>
        <v>0</v>
      </c>
      <c r="P6" s="85"/>
      <c r="Q6" s="86"/>
    </row>
    <row r="7" spans="2:43" s="89" customFormat="1" thickBot="1" x14ac:dyDescent="0.25">
      <c r="B7" s="87" t="s">
        <v>64</v>
      </c>
      <c r="C7" s="88">
        <f t="shared" ref="C7:N7" si="0">SUM(C4:C6)</f>
        <v>185599.37</v>
      </c>
      <c r="D7" s="88">
        <f t="shared" si="0"/>
        <v>341567.78</v>
      </c>
      <c r="E7" s="88">
        <f t="shared" si="0"/>
        <v>641308.89</v>
      </c>
      <c r="F7" s="88">
        <f t="shared" si="0"/>
        <v>265397.46000000002</v>
      </c>
      <c r="G7" s="88">
        <f>SUM(G4:G6)</f>
        <v>345091.9</v>
      </c>
      <c r="H7" s="88">
        <f t="shared" si="0"/>
        <v>175099.37</v>
      </c>
      <c r="I7" s="88">
        <f t="shared" si="0"/>
        <v>301010.32</v>
      </c>
      <c r="J7" s="88">
        <f t="shared" si="0"/>
        <v>685646.03</v>
      </c>
      <c r="K7" s="88">
        <f t="shared" si="0"/>
        <v>1027196.99</v>
      </c>
      <c r="L7" s="88">
        <f t="shared" si="0"/>
        <v>1009993.17</v>
      </c>
      <c r="M7" s="88">
        <f t="shared" si="0"/>
        <v>768011.42999999993</v>
      </c>
      <c r="N7" s="88">
        <f t="shared" si="0"/>
        <v>349850.48</v>
      </c>
      <c r="O7" s="81">
        <f>SUM(C7:N7)</f>
        <v>6095773.1899999995</v>
      </c>
    </row>
    <row r="8" spans="2:43" s="75" customFormat="1" ht="9.75" customHeight="1" x14ac:dyDescent="0.2">
      <c r="B8" s="90" t="s">
        <v>82</v>
      </c>
      <c r="C8" s="89"/>
      <c r="D8" s="89"/>
      <c r="E8" s="89"/>
      <c r="F8" s="89"/>
      <c r="G8" s="89"/>
      <c r="H8" s="89"/>
      <c r="I8" s="89"/>
      <c r="J8" s="89"/>
      <c r="K8" s="89"/>
      <c r="L8" s="89"/>
      <c r="M8" s="89"/>
      <c r="N8" s="89"/>
    </row>
    <row r="9" spans="2:43" s="75" customFormat="1" x14ac:dyDescent="0.2">
      <c r="B9" s="90" t="s">
        <v>83</v>
      </c>
    </row>
    <row r="10" spans="2:43" s="75" customFormat="1" x14ac:dyDescent="0.2">
      <c r="B10" s="269" t="s">
        <v>262</v>
      </c>
      <c r="C10" s="269"/>
      <c r="D10" s="269"/>
      <c r="E10" s="269"/>
      <c r="F10" s="269"/>
      <c r="G10" s="269"/>
      <c r="H10" s="269"/>
      <c r="I10" s="269"/>
      <c r="J10" s="269"/>
      <c r="K10" s="269"/>
      <c r="L10" s="269"/>
      <c r="M10" s="269"/>
      <c r="N10" s="269"/>
      <c r="O10" s="269"/>
    </row>
    <row r="11" spans="2:43" s="75" customFormat="1" ht="12.75" thickBot="1" x14ac:dyDescent="0.25">
      <c r="B11" s="76"/>
      <c r="C11" s="76"/>
      <c r="D11" s="76"/>
      <c r="E11" s="76"/>
      <c r="F11" s="76"/>
      <c r="G11" s="76"/>
      <c r="H11" s="76"/>
      <c r="I11" s="76"/>
      <c r="J11" s="76"/>
      <c r="K11" s="76"/>
      <c r="L11" s="76"/>
      <c r="M11" s="76"/>
      <c r="N11" s="76"/>
      <c r="O11" s="76"/>
    </row>
    <row r="12" spans="2:43" s="75" customFormat="1" x14ac:dyDescent="0.2">
      <c r="B12" s="91" t="s">
        <v>78</v>
      </c>
      <c r="C12" s="92" t="s">
        <v>52</v>
      </c>
      <c r="D12" s="92" t="s">
        <v>53</v>
      </c>
      <c r="E12" s="92" t="s">
        <v>54</v>
      </c>
      <c r="F12" s="92" t="s">
        <v>55</v>
      </c>
      <c r="G12" s="92" t="s">
        <v>56</v>
      </c>
      <c r="H12" s="92" t="s">
        <v>57</v>
      </c>
      <c r="I12" s="92" t="s">
        <v>58</v>
      </c>
      <c r="J12" s="92" t="s">
        <v>59</v>
      </c>
      <c r="K12" s="92" t="s">
        <v>60</v>
      </c>
      <c r="L12" s="92" t="s">
        <v>61</v>
      </c>
      <c r="M12" s="92" t="s">
        <v>62</v>
      </c>
      <c r="N12" s="92" t="s">
        <v>63</v>
      </c>
      <c r="O12" s="93" t="s">
        <v>64</v>
      </c>
      <c r="P12" s="76"/>
    </row>
    <row r="13" spans="2:43" s="75" customFormat="1" ht="35.25" customHeight="1" x14ac:dyDescent="0.2">
      <c r="B13" s="94" t="s">
        <v>84</v>
      </c>
      <c r="C13" s="79">
        <v>121633.09810148002</v>
      </c>
      <c r="D13" s="79">
        <v>125481</v>
      </c>
      <c r="E13" s="95">
        <v>142027</v>
      </c>
      <c r="F13" s="95">
        <v>125592</v>
      </c>
      <c r="G13" s="95">
        <v>127262</v>
      </c>
      <c r="H13" s="95">
        <v>110900</v>
      </c>
      <c r="I13" s="95">
        <v>128149</v>
      </c>
      <c r="J13" s="95">
        <v>153298</v>
      </c>
      <c r="K13" s="96">
        <v>143311</v>
      </c>
      <c r="L13" s="96">
        <v>168781</v>
      </c>
      <c r="M13" s="96">
        <v>168372</v>
      </c>
      <c r="N13" s="96">
        <v>181979</v>
      </c>
      <c r="O13" s="97">
        <f>SUM(C13:N13)</f>
        <v>1696785.0981014799</v>
      </c>
      <c r="P13" s="76"/>
    </row>
    <row r="14" spans="2:43" s="75" customFormat="1" ht="36.75" customHeight="1" x14ac:dyDescent="0.2">
      <c r="B14" s="94" t="s">
        <v>85</v>
      </c>
      <c r="C14" s="95">
        <v>7962</v>
      </c>
      <c r="D14" s="95">
        <v>9236</v>
      </c>
      <c r="E14" s="95">
        <v>13010</v>
      </c>
      <c r="F14" s="95">
        <v>9075</v>
      </c>
      <c r="G14" s="95">
        <v>10124</v>
      </c>
      <c r="H14" s="95">
        <v>7651</v>
      </c>
      <c r="I14" s="95">
        <v>9179</v>
      </c>
      <c r="J14" s="95">
        <v>18255</v>
      </c>
      <c r="K14" s="96">
        <v>14950</v>
      </c>
      <c r="L14" s="96">
        <v>11805</v>
      </c>
      <c r="M14" s="96">
        <v>11873</v>
      </c>
      <c r="N14" s="96">
        <v>10776</v>
      </c>
      <c r="O14" s="97">
        <f>SUM(C14:N14)</f>
        <v>133896</v>
      </c>
      <c r="P14" s="76"/>
    </row>
    <row r="15" spans="2:43" s="75" customFormat="1" ht="36" x14ac:dyDescent="0.2">
      <c r="B15" s="98" t="s">
        <v>86</v>
      </c>
      <c r="C15" s="95">
        <v>1947</v>
      </c>
      <c r="D15" s="95">
        <v>2918</v>
      </c>
      <c r="E15" s="95">
        <v>3081</v>
      </c>
      <c r="F15" s="95">
        <v>2389</v>
      </c>
      <c r="G15" s="95">
        <v>2284</v>
      </c>
      <c r="H15" s="95">
        <v>3299</v>
      </c>
      <c r="I15" s="95">
        <v>3115</v>
      </c>
      <c r="J15" s="95">
        <v>4045</v>
      </c>
      <c r="K15" s="96">
        <v>2044</v>
      </c>
      <c r="L15" s="96">
        <v>2531</v>
      </c>
      <c r="M15" s="96">
        <v>2599</v>
      </c>
      <c r="N15" s="96">
        <v>5171</v>
      </c>
      <c r="O15" s="97">
        <f>SUM(C15:N15)</f>
        <v>35423</v>
      </c>
      <c r="P15" s="76"/>
    </row>
    <row r="16" spans="2:43" s="75" customFormat="1" ht="12.75" thickBot="1" x14ac:dyDescent="0.25">
      <c r="B16" s="99" t="s">
        <v>64</v>
      </c>
      <c r="C16" s="88">
        <f t="shared" ref="C16:N16" si="1">SUM(C13:C15)</f>
        <v>131542.09810148002</v>
      </c>
      <c r="D16" s="88">
        <f t="shared" si="1"/>
        <v>137635</v>
      </c>
      <c r="E16" s="100">
        <f>SUM(E13:E15)</f>
        <v>158118</v>
      </c>
      <c r="F16" s="100">
        <f t="shared" si="1"/>
        <v>137056</v>
      </c>
      <c r="G16" s="100">
        <f t="shared" si="1"/>
        <v>139670</v>
      </c>
      <c r="H16" s="100">
        <f>SUM(H13:H15)</f>
        <v>121850</v>
      </c>
      <c r="I16" s="100">
        <f t="shared" si="1"/>
        <v>140443</v>
      </c>
      <c r="J16" s="100">
        <f t="shared" si="1"/>
        <v>175598</v>
      </c>
      <c r="K16" s="100">
        <f t="shared" si="1"/>
        <v>160305</v>
      </c>
      <c r="L16" s="100">
        <f t="shared" si="1"/>
        <v>183117</v>
      </c>
      <c r="M16" s="100">
        <f t="shared" si="1"/>
        <v>182844</v>
      </c>
      <c r="N16" s="100">
        <f t="shared" si="1"/>
        <v>197926</v>
      </c>
      <c r="O16" s="97">
        <f>SUM(C16:N16)</f>
        <v>1866104.0981014799</v>
      </c>
      <c r="P16" s="76"/>
      <c r="Q16" s="76"/>
      <c r="R16" s="76"/>
      <c r="S16" s="76"/>
      <c r="T16" s="76"/>
      <c r="U16" s="76"/>
      <c r="V16" s="76"/>
      <c r="W16" s="76"/>
      <c r="X16" s="76"/>
      <c r="Y16" s="76"/>
      <c r="Z16" s="76"/>
      <c r="AA16" s="76"/>
      <c r="AC16" s="76"/>
      <c r="AD16" s="76"/>
      <c r="AE16" s="76"/>
      <c r="AF16" s="76"/>
      <c r="AG16" s="76"/>
      <c r="AH16" s="76"/>
      <c r="AI16" s="76"/>
      <c r="AJ16" s="76"/>
      <c r="AK16" s="76"/>
      <c r="AL16" s="76"/>
      <c r="AM16" s="76"/>
      <c r="AN16" s="76"/>
      <c r="AO16" s="76"/>
      <c r="AP16" s="76"/>
      <c r="AQ16" s="76"/>
    </row>
    <row r="17" spans="2:17" s="75" customFormat="1" x14ac:dyDescent="0.2">
      <c r="B17" s="90" t="s">
        <v>82</v>
      </c>
      <c r="C17" s="90"/>
      <c r="D17" s="90"/>
      <c r="E17" s="90"/>
      <c r="F17" s="90"/>
      <c r="G17" s="90"/>
      <c r="H17" s="90"/>
      <c r="I17" s="90"/>
      <c r="J17" s="101"/>
      <c r="K17" s="101"/>
      <c r="L17" s="101"/>
      <c r="M17" s="101"/>
      <c r="N17" s="101"/>
    </row>
    <row r="18" spans="2:17" s="102" customFormat="1" x14ac:dyDescent="0.2">
      <c r="B18" s="90" t="s">
        <v>87</v>
      </c>
      <c r="J18" s="103"/>
      <c r="K18" s="103"/>
      <c r="L18" s="104"/>
      <c r="M18" s="104"/>
      <c r="N18" s="104"/>
    </row>
    <row r="19" spans="2:17" s="102" customFormat="1" x14ac:dyDescent="0.2">
      <c r="B19" s="90" t="s">
        <v>88</v>
      </c>
      <c r="J19" s="103"/>
      <c r="K19" s="104"/>
    </row>
    <row r="20" spans="2:17" s="75" customFormat="1" ht="5.25" customHeight="1" x14ac:dyDescent="0.2">
      <c r="B20" s="105"/>
    </row>
    <row r="21" spans="2:17" s="75" customFormat="1" x14ac:dyDescent="0.2">
      <c r="B21" s="269" t="s">
        <v>263</v>
      </c>
      <c r="C21" s="269"/>
      <c r="D21" s="269"/>
      <c r="E21" s="269"/>
      <c r="F21" s="269"/>
      <c r="G21" s="269"/>
      <c r="H21" s="269"/>
      <c r="I21" s="269"/>
      <c r="J21" s="269"/>
      <c r="K21" s="269"/>
      <c r="L21" s="269"/>
      <c r="M21" s="269"/>
      <c r="N21" s="269"/>
      <c r="O21" s="269"/>
    </row>
    <row r="22" spans="2:17" s="75" customFormat="1" ht="6.75" customHeight="1" thickBot="1" x14ac:dyDescent="0.25">
      <c r="B22" s="106"/>
      <c r="C22" s="106"/>
      <c r="D22" s="106"/>
      <c r="E22" s="106"/>
      <c r="F22" s="106"/>
      <c r="G22" s="106"/>
      <c r="H22" s="106"/>
      <c r="I22" s="106"/>
      <c r="J22" s="106"/>
      <c r="K22" s="106"/>
      <c r="L22" s="106"/>
      <c r="M22" s="106"/>
      <c r="N22" s="106"/>
    </row>
    <row r="23" spans="2:17" s="75"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19293.391</v>
      </c>
      <c r="D24" s="111">
        <v>27323.100000000002</v>
      </c>
      <c r="E24" s="112">
        <v>27469.942000000003</v>
      </c>
      <c r="F24" s="113">
        <v>35263.613000000005</v>
      </c>
      <c r="G24" s="113">
        <v>33172.546999999999</v>
      </c>
      <c r="H24" s="113">
        <v>42350.76</v>
      </c>
      <c r="I24" s="113">
        <v>32768.271999999997</v>
      </c>
      <c r="J24" s="112">
        <v>37531.134000000005</v>
      </c>
      <c r="K24" s="112">
        <v>18930.677</v>
      </c>
      <c r="L24" s="112">
        <v>42334.192000000003</v>
      </c>
      <c r="M24" s="112">
        <v>41133.945</v>
      </c>
      <c r="N24" s="112">
        <v>42200.32</v>
      </c>
      <c r="O24" s="114">
        <f>SUM(C24:N24)</f>
        <v>399771.89300000004</v>
      </c>
      <c r="Q24" s="115"/>
    </row>
    <row r="25" spans="2:17" ht="12.75" thickBot="1" x14ac:dyDescent="0.25">
      <c r="B25" s="99" t="s">
        <v>64</v>
      </c>
      <c r="C25" s="116">
        <f t="shared" ref="C25:N25" si="2">SUM(C24:C24)</f>
        <v>19293.391</v>
      </c>
      <c r="D25" s="116">
        <f t="shared" si="2"/>
        <v>27323.100000000002</v>
      </c>
      <c r="E25" s="116">
        <f t="shared" si="2"/>
        <v>27469.942000000003</v>
      </c>
      <c r="F25" s="116">
        <f t="shared" si="2"/>
        <v>35263.613000000005</v>
      </c>
      <c r="G25" s="116">
        <f t="shared" si="2"/>
        <v>33172.546999999999</v>
      </c>
      <c r="H25" s="116">
        <f t="shared" si="2"/>
        <v>42350.76</v>
      </c>
      <c r="I25" s="116">
        <f t="shared" si="2"/>
        <v>32768.271999999997</v>
      </c>
      <c r="J25" s="116">
        <f t="shared" si="2"/>
        <v>37531.134000000005</v>
      </c>
      <c r="K25" s="116">
        <f t="shared" si="2"/>
        <v>18930.677</v>
      </c>
      <c r="L25" s="116">
        <f t="shared" si="2"/>
        <v>42334.192000000003</v>
      </c>
      <c r="M25" s="116">
        <f t="shared" si="2"/>
        <v>41133.945</v>
      </c>
      <c r="N25" s="116">
        <f t="shared" si="2"/>
        <v>42200.32</v>
      </c>
      <c r="O25" s="114">
        <f>SUM(C25:N25)</f>
        <v>399771.89300000004</v>
      </c>
    </row>
    <row r="26" spans="2:17" s="75" customFormat="1" x14ac:dyDescent="0.2">
      <c r="B26" s="90" t="s">
        <v>83</v>
      </c>
    </row>
    <row r="27" spans="2:17" s="75" customFormat="1" x14ac:dyDescent="0.2">
      <c r="B27" s="90" t="s">
        <v>82</v>
      </c>
    </row>
    <row r="28" spans="2:17" s="75" customFormat="1" x14ac:dyDescent="0.2">
      <c r="B28" s="269" t="s">
        <v>264</v>
      </c>
      <c r="C28" s="269"/>
      <c r="D28" s="269"/>
      <c r="E28" s="269"/>
      <c r="F28" s="269"/>
      <c r="G28" s="269"/>
      <c r="H28" s="269"/>
      <c r="I28" s="269"/>
      <c r="J28" s="269"/>
      <c r="K28" s="269"/>
      <c r="L28" s="269"/>
      <c r="M28" s="269"/>
      <c r="N28" s="269"/>
      <c r="O28" s="269"/>
    </row>
    <row r="29" spans="2:17" s="75" customFormat="1" ht="4.5" customHeight="1" thickBot="1" x14ac:dyDescent="0.25"/>
    <row r="30" spans="2:17" s="75"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6" customFormat="1" ht="14.25" customHeight="1" x14ac:dyDescent="0.2">
      <c r="B31" s="64" t="s">
        <v>91</v>
      </c>
      <c r="C31" s="117">
        <v>1537.6</v>
      </c>
      <c r="D31" s="117">
        <v>0</v>
      </c>
      <c r="E31" s="117">
        <v>252.339</v>
      </c>
      <c r="F31" s="117">
        <v>734.07</v>
      </c>
      <c r="G31" s="117">
        <v>260</v>
      </c>
      <c r="H31" s="117">
        <v>805.5</v>
      </c>
      <c r="I31" s="117">
        <v>0</v>
      </c>
      <c r="J31" s="117">
        <v>239.83699999999999</v>
      </c>
      <c r="K31" s="117">
        <v>0</v>
      </c>
      <c r="L31" s="117">
        <v>0</v>
      </c>
      <c r="M31" s="117">
        <v>0</v>
      </c>
      <c r="N31" s="117">
        <v>0</v>
      </c>
      <c r="O31" s="118">
        <f>SUM(C31:N31)</f>
        <v>3829.346</v>
      </c>
    </row>
    <row r="32" spans="2:17" s="76" customFormat="1" ht="14.25" customHeight="1" x14ac:dyDescent="0.2">
      <c r="B32" s="64" t="s">
        <v>92</v>
      </c>
      <c r="C32" s="117">
        <v>2270.5070000000001</v>
      </c>
      <c r="D32" s="117">
        <v>0</v>
      </c>
      <c r="E32" s="117">
        <v>0</v>
      </c>
      <c r="F32" s="117">
        <v>608.99</v>
      </c>
      <c r="G32" s="117">
        <v>0</v>
      </c>
      <c r="H32" s="117">
        <v>0</v>
      </c>
      <c r="I32" s="117">
        <v>0</v>
      </c>
      <c r="J32" s="117">
        <v>0</v>
      </c>
      <c r="K32" s="117">
        <v>0</v>
      </c>
      <c r="L32" s="117">
        <v>0</v>
      </c>
      <c r="M32" s="117">
        <v>0</v>
      </c>
      <c r="N32" s="117">
        <v>0</v>
      </c>
      <c r="O32" s="118">
        <f>SUM(C32:N32)</f>
        <v>2879.4970000000003</v>
      </c>
    </row>
    <row r="33" spans="2:16" s="76" customFormat="1" ht="14.25" customHeight="1" x14ac:dyDescent="0.2">
      <c r="B33" s="64" t="s">
        <v>249</v>
      </c>
      <c r="C33" s="117">
        <v>0</v>
      </c>
      <c r="D33" s="117">
        <v>0</v>
      </c>
      <c r="E33" s="117">
        <v>0</v>
      </c>
      <c r="F33" s="117">
        <v>0</v>
      </c>
      <c r="G33" s="117">
        <v>0</v>
      </c>
      <c r="H33" s="117">
        <v>0</v>
      </c>
      <c r="I33" s="117">
        <v>0</v>
      </c>
      <c r="J33" s="117">
        <v>0</v>
      </c>
      <c r="K33" s="117">
        <v>0</v>
      </c>
      <c r="L33" s="117">
        <v>0</v>
      </c>
      <c r="M33" s="117">
        <v>0</v>
      </c>
      <c r="N33" s="117">
        <v>0</v>
      </c>
      <c r="O33" s="118">
        <f t="shared" ref="O33:O44" si="3">SUM(C33:N33)</f>
        <v>0</v>
      </c>
    </row>
    <row r="34" spans="2:16" s="3" customFormat="1" ht="14.25" customHeight="1" x14ac:dyDescent="0.2">
      <c r="B34" s="110" t="s">
        <v>276</v>
      </c>
      <c r="C34" s="111">
        <v>0</v>
      </c>
      <c r="D34" s="111">
        <v>0</v>
      </c>
      <c r="E34" s="111">
        <v>0</v>
      </c>
      <c r="F34" s="111">
        <v>12500.44</v>
      </c>
      <c r="G34" s="111">
        <v>0</v>
      </c>
      <c r="H34" s="111">
        <v>0</v>
      </c>
      <c r="I34" s="111">
        <v>0</v>
      </c>
      <c r="J34" s="111">
        <v>0</v>
      </c>
      <c r="K34" s="111">
        <v>12498.81</v>
      </c>
      <c r="L34" s="111">
        <v>10000</v>
      </c>
      <c r="M34" s="111">
        <v>0</v>
      </c>
      <c r="N34" s="111">
        <v>0</v>
      </c>
      <c r="O34" s="118">
        <f t="shared" si="3"/>
        <v>34999.25</v>
      </c>
    </row>
    <row r="35" spans="2:16" s="3" customFormat="1" ht="14.25" customHeight="1" x14ac:dyDescent="0.2">
      <c r="B35" s="110" t="s">
        <v>277</v>
      </c>
      <c r="C35" s="111">
        <v>0</v>
      </c>
      <c r="D35" s="111">
        <v>0</v>
      </c>
      <c r="E35" s="111">
        <v>0</v>
      </c>
      <c r="F35" s="111">
        <v>0</v>
      </c>
      <c r="G35" s="111">
        <v>0</v>
      </c>
      <c r="H35" s="111">
        <v>0</v>
      </c>
      <c r="I35" s="111">
        <v>27900</v>
      </c>
      <c r="J35" s="111">
        <v>0</v>
      </c>
      <c r="K35" s="111">
        <v>0</v>
      </c>
      <c r="L35" s="111">
        <v>0</v>
      </c>
      <c r="M35" s="111">
        <v>0</v>
      </c>
      <c r="N35" s="111">
        <v>28000</v>
      </c>
      <c r="O35" s="118">
        <f t="shared" si="3"/>
        <v>55900</v>
      </c>
    </row>
    <row r="36" spans="2:16" s="3" customFormat="1" ht="14.25" customHeight="1" x14ac:dyDescent="0.2">
      <c r="B36" s="110" t="s">
        <v>287</v>
      </c>
      <c r="C36" s="111">
        <v>0</v>
      </c>
      <c r="D36" s="111">
        <v>0</v>
      </c>
      <c r="E36" s="111">
        <v>0</v>
      </c>
      <c r="F36" s="111">
        <v>0</v>
      </c>
      <c r="G36" s="111">
        <v>0</v>
      </c>
      <c r="H36" s="111">
        <v>0</v>
      </c>
      <c r="I36" s="111">
        <v>0</v>
      </c>
      <c r="J36" s="111">
        <v>0</v>
      </c>
      <c r="K36" s="111">
        <v>3215.31</v>
      </c>
      <c r="L36" s="111">
        <v>3618.7249999999999</v>
      </c>
      <c r="M36" s="111">
        <v>3827.2669999999998</v>
      </c>
      <c r="N36" s="111">
        <v>0</v>
      </c>
      <c r="O36" s="118">
        <f t="shared" si="3"/>
        <v>10661.302</v>
      </c>
    </row>
    <row r="37" spans="2:16" s="3" customFormat="1" ht="14.25" customHeight="1" x14ac:dyDescent="0.2">
      <c r="B37" s="119" t="s">
        <v>248</v>
      </c>
      <c r="C37" s="120">
        <v>0</v>
      </c>
      <c r="D37" s="120">
        <v>0</v>
      </c>
      <c r="E37" s="120">
        <v>0</v>
      </c>
      <c r="F37" s="120">
        <v>0</v>
      </c>
      <c r="G37" s="120">
        <v>0</v>
      </c>
      <c r="H37" s="120">
        <v>0</v>
      </c>
      <c r="I37" s="120">
        <v>0</v>
      </c>
      <c r="J37" s="120">
        <v>0</v>
      </c>
      <c r="K37" s="120">
        <v>0</v>
      </c>
      <c r="L37" s="120">
        <v>0</v>
      </c>
      <c r="M37" s="120">
        <v>0</v>
      </c>
      <c r="N37" s="120">
        <v>0</v>
      </c>
      <c r="O37" s="118">
        <f t="shared" si="3"/>
        <v>0</v>
      </c>
    </row>
    <row r="38" spans="2:16" s="3" customFormat="1" ht="14.25" customHeight="1" x14ac:dyDescent="0.2">
      <c r="B38" s="121" t="s">
        <v>108</v>
      </c>
      <c r="C38" s="120">
        <v>0</v>
      </c>
      <c r="D38" s="120">
        <v>0</v>
      </c>
      <c r="E38" s="120">
        <v>0</v>
      </c>
      <c r="F38" s="120">
        <v>0</v>
      </c>
      <c r="G38" s="120">
        <v>0</v>
      </c>
      <c r="H38" s="120">
        <v>0</v>
      </c>
      <c r="I38" s="120">
        <v>0</v>
      </c>
      <c r="J38" s="120">
        <v>0</v>
      </c>
      <c r="K38" s="120">
        <v>0</v>
      </c>
      <c r="L38" s="120">
        <v>0</v>
      </c>
      <c r="M38" s="120">
        <v>0</v>
      </c>
      <c r="N38" s="120">
        <v>0</v>
      </c>
      <c r="O38" s="118">
        <f t="shared" si="3"/>
        <v>0</v>
      </c>
    </row>
    <row r="39" spans="2:16" s="3" customFormat="1" ht="14.25" customHeight="1" x14ac:dyDescent="0.2">
      <c r="B39" s="121" t="s">
        <v>109</v>
      </c>
      <c r="C39" s="120">
        <v>400</v>
      </c>
      <c r="D39" s="120">
        <v>0</v>
      </c>
      <c r="E39" s="120">
        <v>0</v>
      </c>
      <c r="F39" s="120">
        <v>0</v>
      </c>
      <c r="G39" s="120">
        <v>0</v>
      </c>
      <c r="H39" s="120">
        <v>0</v>
      </c>
      <c r="I39" s="120">
        <v>0</v>
      </c>
      <c r="J39" s="120">
        <v>0</v>
      </c>
      <c r="K39" s="120">
        <v>0</v>
      </c>
      <c r="L39" s="120">
        <v>0</v>
      </c>
      <c r="M39" s="120">
        <v>0</v>
      </c>
      <c r="N39" s="120">
        <v>0</v>
      </c>
      <c r="O39" s="118">
        <f t="shared" si="3"/>
        <v>400</v>
      </c>
    </row>
    <row r="40" spans="2:16" s="75" customFormat="1" ht="14.25" customHeight="1" x14ac:dyDescent="0.2">
      <c r="B40" s="122" t="s">
        <v>93</v>
      </c>
      <c r="C40" s="120">
        <v>67.563999999999993</v>
      </c>
      <c r="D40" s="120">
        <v>0</v>
      </c>
      <c r="E40" s="120">
        <v>0</v>
      </c>
      <c r="F40" s="120">
        <v>92.34</v>
      </c>
      <c r="G40" s="120">
        <v>0</v>
      </c>
      <c r="H40" s="120">
        <v>0</v>
      </c>
      <c r="I40" s="120">
        <v>0</v>
      </c>
      <c r="J40" s="117">
        <v>44.656999999999996</v>
      </c>
      <c r="K40" s="120">
        <v>0</v>
      </c>
      <c r="L40" s="120">
        <v>0</v>
      </c>
      <c r="M40" s="120">
        <v>0</v>
      </c>
      <c r="N40" s="120">
        <v>0</v>
      </c>
      <c r="O40" s="118">
        <f t="shared" si="3"/>
        <v>204.56099999999998</v>
      </c>
    </row>
    <row r="41" spans="2:16" s="76" customFormat="1" ht="14.25" customHeight="1" x14ac:dyDescent="0.2">
      <c r="B41" s="119" t="s">
        <v>94</v>
      </c>
      <c r="C41" s="117">
        <v>27</v>
      </c>
      <c r="D41" s="117">
        <v>0</v>
      </c>
      <c r="E41" s="117">
        <v>0</v>
      </c>
      <c r="F41" s="117">
        <v>5</v>
      </c>
      <c r="G41" s="117">
        <v>0</v>
      </c>
      <c r="H41" s="117">
        <v>0</v>
      </c>
      <c r="I41" s="117">
        <v>0</v>
      </c>
      <c r="J41" s="117">
        <v>8</v>
      </c>
      <c r="K41" s="117">
        <v>0</v>
      </c>
      <c r="L41" s="117">
        <v>0</v>
      </c>
      <c r="M41" s="117">
        <v>0</v>
      </c>
      <c r="N41" s="117">
        <v>0</v>
      </c>
      <c r="O41" s="118">
        <f t="shared" si="3"/>
        <v>40</v>
      </c>
    </row>
    <row r="42" spans="2:16" s="75" customFormat="1" ht="14.25" customHeight="1" x14ac:dyDescent="0.2">
      <c r="B42" s="123" t="s">
        <v>95</v>
      </c>
      <c r="C42" s="124">
        <f>SUM(C43)</f>
        <v>6101.9930000000004</v>
      </c>
      <c r="D42" s="124">
        <f t="shared" ref="D42:N42" si="4">SUM(D43)</f>
        <v>5444.9459999999999</v>
      </c>
      <c r="E42" s="124">
        <f t="shared" si="4"/>
        <v>0</v>
      </c>
      <c r="F42" s="124">
        <f t="shared" si="4"/>
        <v>5683.4840000000004</v>
      </c>
      <c r="G42" s="124">
        <f t="shared" si="4"/>
        <v>10605.17</v>
      </c>
      <c r="H42" s="124">
        <f t="shared" si="4"/>
        <v>5399.1809999999996</v>
      </c>
      <c r="I42" s="124">
        <f t="shared" si="4"/>
        <v>8254.1180000000004</v>
      </c>
      <c r="J42" s="124">
        <f t="shared" si="4"/>
        <v>6042.5020000000004</v>
      </c>
      <c r="K42" s="124">
        <f t="shared" si="4"/>
        <v>11958.727999999999</v>
      </c>
      <c r="L42" s="124">
        <f t="shared" si="4"/>
        <v>17209.226999999999</v>
      </c>
      <c r="M42" s="124">
        <f t="shared" si="4"/>
        <v>16087.216</v>
      </c>
      <c r="N42" s="124">
        <f t="shared" si="4"/>
        <v>5460.2709999999997</v>
      </c>
      <c r="O42" s="118">
        <f t="shared" ref="O42" si="5">SUM(C42:N42)</f>
        <v>98246.835999999996</v>
      </c>
    </row>
    <row r="43" spans="2:16" s="75" customFormat="1" ht="14.25" customHeight="1" x14ac:dyDescent="0.2">
      <c r="B43" s="125" t="s">
        <v>103</v>
      </c>
      <c r="C43" s="111">
        <v>6101.9930000000004</v>
      </c>
      <c r="D43" s="111">
        <v>5444.9459999999999</v>
      </c>
      <c r="E43" s="111">
        <v>0</v>
      </c>
      <c r="F43" s="111">
        <v>5683.4840000000004</v>
      </c>
      <c r="G43" s="111">
        <v>10605.17</v>
      </c>
      <c r="H43" s="111">
        <v>5399.1809999999996</v>
      </c>
      <c r="I43" s="111">
        <v>8254.1180000000004</v>
      </c>
      <c r="J43" s="111">
        <v>6042.5020000000004</v>
      </c>
      <c r="K43" s="111">
        <v>11958.727999999999</v>
      </c>
      <c r="L43" s="111">
        <v>17209.226999999999</v>
      </c>
      <c r="M43" s="111">
        <v>16087.216</v>
      </c>
      <c r="N43" s="111">
        <v>5460.2709999999997</v>
      </c>
      <c r="O43" s="118">
        <f t="shared" si="3"/>
        <v>98246.835999999996</v>
      </c>
    </row>
    <row r="44" spans="2:16" s="75" customFormat="1" ht="15" customHeight="1" thickBot="1" x14ac:dyDescent="0.25">
      <c r="B44" s="99" t="s">
        <v>64</v>
      </c>
      <c r="C44" s="116">
        <f>C31+C32+C33+C34+C35+C36+C37+C38+C39+C40+C42</f>
        <v>10377.664000000001</v>
      </c>
      <c r="D44" s="116">
        <f t="shared" ref="D44:J44" si="6">D31+D32+D33+D34+D35+D36+D37+D38+D39+D40+D42</f>
        <v>5444.9459999999999</v>
      </c>
      <c r="E44" s="116">
        <f t="shared" si="6"/>
        <v>252.339</v>
      </c>
      <c r="F44" s="116">
        <f t="shared" si="6"/>
        <v>19619.324000000001</v>
      </c>
      <c r="G44" s="116">
        <f t="shared" si="6"/>
        <v>10865.17</v>
      </c>
      <c r="H44" s="116">
        <f t="shared" si="6"/>
        <v>6204.6809999999996</v>
      </c>
      <c r="I44" s="116">
        <f t="shared" si="6"/>
        <v>36154.118000000002</v>
      </c>
      <c r="J44" s="116">
        <f t="shared" si="6"/>
        <v>6326.9960000000001</v>
      </c>
      <c r="K44" s="116">
        <f>K31+K32+K33+K34+K35+K36+K37+K38+K39+K40+K42</f>
        <v>27672.847999999998</v>
      </c>
      <c r="L44" s="116">
        <f t="shared" ref="L44:N44" si="7">L31+L32+L33+L34+L35+L36+L37+L38+L39+L40+L42</f>
        <v>30827.951999999997</v>
      </c>
      <c r="M44" s="116">
        <f t="shared" si="7"/>
        <v>19914.483</v>
      </c>
      <c r="N44" s="116">
        <f t="shared" si="7"/>
        <v>33460.271000000001</v>
      </c>
      <c r="O44" s="118">
        <f t="shared" si="3"/>
        <v>207120.79200000002</v>
      </c>
      <c r="P44" s="76"/>
    </row>
    <row r="45" spans="2:16" s="75" customFormat="1" x14ac:dyDescent="0.2">
      <c r="B45" s="90" t="s">
        <v>83</v>
      </c>
      <c r="C45" s="106"/>
      <c r="D45" s="106"/>
      <c r="E45" s="106"/>
      <c r="F45" s="106"/>
      <c r="G45" s="106"/>
      <c r="H45" s="106"/>
      <c r="I45" s="106"/>
      <c r="J45" s="106"/>
      <c r="K45" s="106"/>
      <c r="L45" s="106"/>
      <c r="M45" s="106"/>
      <c r="N45" s="106"/>
    </row>
    <row r="46" spans="2:16" s="75" customFormat="1" ht="5.25" customHeight="1" x14ac:dyDescent="0.2">
      <c r="B46" s="105"/>
      <c r="C46" s="106"/>
      <c r="D46" s="106"/>
      <c r="E46" s="106"/>
      <c r="F46" s="106"/>
      <c r="G46" s="106"/>
      <c r="H46" s="106"/>
      <c r="I46" s="106"/>
      <c r="J46" s="106"/>
      <c r="K46" s="106"/>
      <c r="L46" s="106"/>
      <c r="M46" s="106"/>
      <c r="N46" s="106"/>
    </row>
    <row r="47" spans="2:16" s="75" customFormat="1" x14ac:dyDescent="0.2">
      <c r="B47" s="269" t="s">
        <v>265</v>
      </c>
      <c r="C47" s="269"/>
      <c r="D47" s="269"/>
      <c r="E47" s="269"/>
      <c r="F47" s="269"/>
      <c r="G47" s="269"/>
      <c r="H47" s="269"/>
      <c r="I47" s="269"/>
      <c r="J47" s="269"/>
      <c r="K47" s="269"/>
      <c r="L47" s="269"/>
      <c r="M47" s="269"/>
      <c r="N47" s="269"/>
      <c r="O47" s="269"/>
    </row>
    <row r="48" spans="2:16" s="75" customFormat="1" ht="4.5" customHeight="1" thickBot="1" x14ac:dyDescent="0.25">
      <c r="B48" s="106"/>
      <c r="C48" s="106"/>
      <c r="D48" s="106"/>
      <c r="E48" s="106"/>
      <c r="F48" s="106"/>
      <c r="G48" s="106"/>
      <c r="H48" s="106"/>
      <c r="I48" s="106"/>
      <c r="J48" s="106"/>
      <c r="K48" s="106"/>
      <c r="L48" s="106"/>
      <c r="M48" s="106"/>
      <c r="N48" s="106"/>
    </row>
    <row r="49" spans="2:15" s="75"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5" customFormat="1" x14ac:dyDescent="0.2">
      <c r="B50" s="119" t="s">
        <v>96</v>
      </c>
      <c r="C50" s="111">
        <v>722.99</v>
      </c>
      <c r="D50" s="111">
        <v>491.18</v>
      </c>
      <c r="E50" s="111">
        <v>415.33</v>
      </c>
      <c r="F50" s="111">
        <v>589</v>
      </c>
      <c r="G50" s="111">
        <v>271.7</v>
      </c>
      <c r="H50" s="111">
        <v>2184.84</v>
      </c>
      <c r="I50" s="111">
        <v>195.51</v>
      </c>
      <c r="J50" s="111">
        <v>103.2</v>
      </c>
      <c r="K50" s="111">
        <v>150.87</v>
      </c>
      <c r="L50" s="111">
        <v>149.19999999999999</v>
      </c>
      <c r="M50" s="111">
        <v>95.2</v>
      </c>
      <c r="N50" s="111">
        <v>169.83699999999999</v>
      </c>
      <c r="O50" s="118">
        <f t="shared" ref="O50:O62" si="8">SUM(C50:N50)</f>
        <v>5538.857</v>
      </c>
    </row>
    <row r="51" spans="2:15" s="75" customFormat="1" x14ac:dyDescent="0.2">
      <c r="B51" s="119" t="s">
        <v>97</v>
      </c>
      <c r="C51" s="111">
        <v>410.68799999999999</v>
      </c>
      <c r="D51" s="111">
        <v>2796.7359999999999</v>
      </c>
      <c r="E51" s="111">
        <v>1615.54</v>
      </c>
      <c r="F51" s="111">
        <f>242+360.44</f>
        <v>602.44000000000005</v>
      </c>
      <c r="G51" s="111">
        <v>479.08</v>
      </c>
      <c r="H51" s="111">
        <v>386.54</v>
      </c>
      <c r="I51" s="111">
        <v>501.63</v>
      </c>
      <c r="J51" s="111">
        <v>1722.76</v>
      </c>
      <c r="K51" s="111">
        <v>1052.33</v>
      </c>
      <c r="L51" s="111">
        <v>517.70000000000005</v>
      </c>
      <c r="M51" s="111">
        <v>406.63</v>
      </c>
      <c r="N51" s="111">
        <v>357.17</v>
      </c>
      <c r="O51" s="118">
        <f t="shared" si="8"/>
        <v>10849.244000000001</v>
      </c>
    </row>
    <row r="52" spans="2:15" s="75" customFormat="1" x14ac:dyDescent="0.2">
      <c r="B52" s="119" t="s">
        <v>248</v>
      </c>
      <c r="C52" s="120">
        <v>0</v>
      </c>
      <c r="D52" s="120">
        <v>0</v>
      </c>
      <c r="E52" s="120">
        <v>0</v>
      </c>
      <c r="F52" s="120">
        <v>0</v>
      </c>
      <c r="G52" s="120">
        <v>0</v>
      </c>
      <c r="H52" s="120">
        <v>0</v>
      </c>
      <c r="I52" s="120">
        <v>0</v>
      </c>
      <c r="J52" s="120">
        <v>0</v>
      </c>
      <c r="K52" s="120">
        <v>0</v>
      </c>
      <c r="L52" s="120">
        <v>0</v>
      </c>
      <c r="M52" s="120">
        <v>0</v>
      </c>
      <c r="N52" s="120">
        <v>0</v>
      </c>
      <c r="O52" s="118">
        <f t="shared" si="8"/>
        <v>0</v>
      </c>
    </row>
    <row r="53" spans="2:15" s="76" customFormat="1" x14ac:dyDescent="0.2">
      <c r="B53" s="121" t="s">
        <v>108</v>
      </c>
      <c r="C53" s="126">
        <v>0</v>
      </c>
      <c r="D53" s="126">
        <v>0</v>
      </c>
      <c r="E53" s="126">
        <v>0</v>
      </c>
      <c r="F53" s="126">
        <v>0</v>
      </c>
      <c r="G53" s="126">
        <v>0</v>
      </c>
      <c r="H53" s="126">
        <v>0</v>
      </c>
      <c r="I53" s="120">
        <v>0</v>
      </c>
      <c r="J53" s="120">
        <v>0</v>
      </c>
      <c r="K53" s="120">
        <v>0</v>
      </c>
      <c r="L53" s="120">
        <v>0</v>
      </c>
      <c r="M53" s="120">
        <v>0</v>
      </c>
      <c r="N53" s="120">
        <v>0</v>
      </c>
      <c r="O53" s="118">
        <f t="shared" ref="O53" si="9">SUM(C53:N53)</f>
        <v>0</v>
      </c>
    </row>
    <row r="54" spans="2:15" s="76" customFormat="1" x14ac:dyDescent="0.2">
      <c r="B54" s="121" t="s">
        <v>109</v>
      </c>
      <c r="C54" s="126">
        <v>0</v>
      </c>
      <c r="D54" s="126">
        <v>249.75</v>
      </c>
      <c r="E54" s="126">
        <v>0</v>
      </c>
      <c r="F54" s="126">
        <v>0</v>
      </c>
      <c r="G54" s="126">
        <v>0</v>
      </c>
      <c r="H54" s="126">
        <v>0</v>
      </c>
      <c r="I54" s="120">
        <v>0</v>
      </c>
      <c r="J54" s="120">
        <v>0</v>
      </c>
      <c r="K54" s="120">
        <v>0</v>
      </c>
      <c r="L54" s="120">
        <v>0</v>
      </c>
      <c r="M54" s="120">
        <v>0</v>
      </c>
      <c r="N54" s="120">
        <v>0</v>
      </c>
      <c r="O54" s="118">
        <f t="shared" si="8"/>
        <v>249.75</v>
      </c>
    </row>
    <row r="55" spans="2:15" s="75" customFormat="1" x14ac:dyDescent="0.2">
      <c r="B55" s="122" t="s">
        <v>98</v>
      </c>
      <c r="C55" s="111">
        <v>0</v>
      </c>
      <c r="D55" s="111">
        <v>0</v>
      </c>
      <c r="E55" s="111">
        <v>0</v>
      </c>
      <c r="F55" s="111">
        <v>0</v>
      </c>
      <c r="G55" s="111">
        <v>0</v>
      </c>
      <c r="H55" s="111">
        <v>0</v>
      </c>
      <c r="I55" s="111">
        <v>0</v>
      </c>
      <c r="J55" s="111">
        <v>0</v>
      </c>
      <c r="K55" s="111">
        <v>0</v>
      </c>
      <c r="L55" s="111">
        <v>0</v>
      </c>
      <c r="M55" s="111">
        <v>0</v>
      </c>
      <c r="N55" s="111">
        <v>0</v>
      </c>
      <c r="O55" s="118">
        <f t="shared" si="8"/>
        <v>0</v>
      </c>
    </row>
    <row r="56" spans="2:15" s="75" customFormat="1" x14ac:dyDescent="0.2">
      <c r="B56" s="127" t="s">
        <v>99</v>
      </c>
      <c r="C56" s="120">
        <v>0</v>
      </c>
      <c r="D56" s="120">
        <v>0</v>
      </c>
      <c r="E56" s="120">
        <v>0</v>
      </c>
      <c r="F56" s="120">
        <v>0</v>
      </c>
      <c r="G56" s="128">
        <v>0</v>
      </c>
      <c r="H56" s="128">
        <v>0</v>
      </c>
      <c r="I56" s="128">
        <v>0</v>
      </c>
      <c r="J56" s="128">
        <v>0</v>
      </c>
      <c r="K56" s="128">
        <v>0</v>
      </c>
      <c r="L56" s="128">
        <v>0</v>
      </c>
      <c r="M56" s="128">
        <v>0</v>
      </c>
      <c r="N56" s="128">
        <v>0</v>
      </c>
      <c r="O56" s="118">
        <f t="shared" si="8"/>
        <v>0</v>
      </c>
    </row>
    <row r="57" spans="2:15" s="75" customFormat="1" x14ac:dyDescent="0.2">
      <c r="B57" s="129" t="s">
        <v>95</v>
      </c>
      <c r="C57" s="130">
        <f>SUM(C58:C61)</f>
        <v>596.14</v>
      </c>
      <c r="D57" s="130">
        <f t="shared" ref="D57:N57" si="10">SUM(D58:D61)</f>
        <v>833.06999999999994</v>
      </c>
      <c r="E57" s="130">
        <f t="shared" si="10"/>
        <v>895.33100000000002</v>
      </c>
      <c r="F57" s="130">
        <f t="shared" si="10"/>
        <v>686.08999999999992</v>
      </c>
      <c r="G57" s="130">
        <f t="shared" si="10"/>
        <v>1091.57</v>
      </c>
      <c r="H57" s="130">
        <f t="shared" si="10"/>
        <v>1354.09</v>
      </c>
      <c r="I57" s="130">
        <f t="shared" si="10"/>
        <v>855.69</v>
      </c>
      <c r="J57" s="130">
        <f t="shared" si="10"/>
        <v>1308.1999999999998</v>
      </c>
      <c r="K57" s="130">
        <f t="shared" si="10"/>
        <v>1153.29</v>
      </c>
      <c r="L57" s="130">
        <f t="shared" si="10"/>
        <v>1060</v>
      </c>
      <c r="M57" s="130">
        <f t="shared" si="10"/>
        <v>1332.96</v>
      </c>
      <c r="N57" s="130">
        <f t="shared" si="10"/>
        <v>736.27</v>
      </c>
      <c r="O57" s="118">
        <f t="shared" si="8"/>
        <v>11902.701000000001</v>
      </c>
    </row>
    <row r="58" spans="2:15" s="75" customFormat="1" x14ac:dyDescent="0.2">
      <c r="B58" s="125" t="s">
        <v>104</v>
      </c>
      <c r="C58" s="111">
        <v>214.56</v>
      </c>
      <c r="D58" s="111">
        <v>351.53</v>
      </c>
      <c r="E58" s="120">
        <v>422.08</v>
      </c>
      <c r="F58" s="120">
        <v>255.89</v>
      </c>
      <c r="G58" s="128">
        <v>503.56</v>
      </c>
      <c r="H58" s="128">
        <v>492.98</v>
      </c>
      <c r="I58" s="128">
        <v>316.14</v>
      </c>
      <c r="J58" s="128">
        <v>567.87</v>
      </c>
      <c r="K58" s="128">
        <v>579.17999999999995</v>
      </c>
      <c r="L58" s="128">
        <v>445</v>
      </c>
      <c r="M58" s="128">
        <v>553.26</v>
      </c>
      <c r="N58" s="128">
        <v>366.96</v>
      </c>
      <c r="O58" s="118">
        <f t="shared" si="8"/>
        <v>5069.0099999999993</v>
      </c>
    </row>
    <row r="59" spans="2:15" s="75" customFormat="1" x14ac:dyDescent="0.2">
      <c r="B59" s="125" t="s">
        <v>105</v>
      </c>
      <c r="C59" s="111">
        <v>131.25</v>
      </c>
      <c r="D59" s="111">
        <v>205.12</v>
      </c>
      <c r="E59" s="120">
        <v>203.88</v>
      </c>
      <c r="F59" s="120">
        <v>168.37</v>
      </c>
      <c r="G59" s="128">
        <v>287.24</v>
      </c>
      <c r="H59" s="128">
        <v>369.02</v>
      </c>
      <c r="I59" s="128">
        <v>221.83</v>
      </c>
      <c r="J59" s="128">
        <v>314.20999999999998</v>
      </c>
      <c r="K59" s="128">
        <v>222.66</v>
      </c>
      <c r="L59" s="128">
        <v>268</v>
      </c>
      <c r="M59" s="128">
        <v>314.66000000000003</v>
      </c>
      <c r="N59" s="128">
        <v>159.63</v>
      </c>
      <c r="O59" s="118">
        <f t="shared" si="8"/>
        <v>2865.87</v>
      </c>
    </row>
    <row r="60" spans="2:15" s="75" customFormat="1" x14ac:dyDescent="0.2">
      <c r="B60" s="125" t="s">
        <v>106</v>
      </c>
      <c r="C60" s="111">
        <v>250.33</v>
      </c>
      <c r="D60" s="111">
        <v>276.42</v>
      </c>
      <c r="E60" s="120">
        <v>269.37099999999998</v>
      </c>
      <c r="F60" s="120">
        <v>261.83</v>
      </c>
      <c r="G60" s="128">
        <v>300.77</v>
      </c>
      <c r="H60" s="128">
        <v>492.09</v>
      </c>
      <c r="I60" s="128">
        <v>317.72000000000003</v>
      </c>
      <c r="J60" s="128">
        <v>426.12</v>
      </c>
      <c r="K60" s="128">
        <v>351.45</v>
      </c>
      <c r="L60" s="128">
        <v>347</v>
      </c>
      <c r="M60" s="128">
        <v>349.84</v>
      </c>
      <c r="N60" s="128">
        <v>209.68</v>
      </c>
      <c r="O60" s="118">
        <f t="shared" si="8"/>
        <v>3852.6209999999996</v>
      </c>
    </row>
    <row r="61" spans="2:15" s="75" customFormat="1" x14ac:dyDescent="0.2">
      <c r="B61" s="125" t="s">
        <v>301</v>
      </c>
      <c r="C61" s="237">
        <v>0</v>
      </c>
      <c r="D61" s="237">
        <v>0</v>
      </c>
      <c r="E61" s="237">
        <v>0</v>
      </c>
      <c r="F61" s="237">
        <v>0</v>
      </c>
      <c r="G61" s="238">
        <v>0</v>
      </c>
      <c r="H61" s="238">
        <v>0</v>
      </c>
      <c r="I61" s="238">
        <v>0</v>
      </c>
      <c r="J61" s="238">
        <v>0</v>
      </c>
      <c r="K61" s="238">
        <v>0</v>
      </c>
      <c r="L61" s="238">
        <v>0</v>
      </c>
      <c r="M61" s="238">
        <v>115.2</v>
      </c>
      <c r="N61" s="238">
        <v>0</v>
      </c>
      <c r="O61" s="118">
        <f t="shared" si="8"/>
        <v>115.2</v>
      </c>
    </row>
    <row r="62" spans="2:15" ht="12" customHeight="1" thickBot="1" x14ac:dyDescent="0.25">
      <c r="B62" s="131" t="s">
        <v>64</v>
      </c>
      <c r="C62" s="132">
        <f>SUM(C50,C51,C52,C53,C54,C55,C57)</f>
        <v>1729.8179999999998</v>
      </c>
      <c r="D62" s="132">
        <f t="shared" ref="D62:N62" si="11">SUM(D50,D51,D52:D52,D53,D54,D55,D57)</f>
        <v>4370.7359999999999</v>
      </c>
      <c r="E62" s="132">
        <f t="shared" si="11"/>
        <v>2926.201</v>
      </c>
      <c r="F62" s="132">
        <f t="shared" si="11"/>
        <v>1877.53</v>
      </c>
      <c r="G62" s="132">
        <f t="shared" si="11"/>
        <v>1842.35</v>
      </c>
      <c r="H62" s="132">
        <f t="shared" si="11"/>
        <v>3925.4700000000003</v>
      </c>
      <c r="I62" s="132">
        <f t="shared" si="11"/>
        <v>1552.83</v>
      </c>
      <c r="J62" s="132">
        <f t="shared" si="11"/>
        <v>3134.16</v>
      </c>
      <c r="K62" s="132">
        <f t="shared" si="11"/>
        <v>2356.4899999999998</v>
      </c>
      <c r="L62" s="132">
        <f t="shared" si="11"/>
        <v>1726.9</v>
      </c>
      <c r="M62" s="132">
        <f t="shared" si="11"/>
        <v>1834.79</v>
      </c>
      <c r="N62" s="132">
        <f t="shared" si="11"/>
        <v>1263.277</v>
      </c>
      <c r="O62" s="118">
        <f t="shared" si="8"/>
        <v>28540.552000000011</v>
      </c>
    </row>
    <row r="63" spans="2:15" x14ac:dyDescent="0.2">
      <c r="B63" s="90" t="s">
        <v>83</v>
      </c>
    </row>
    <row r="64" spans="2:15" x14ac:dyDescent="0.2">
      <c r="B64" s="269" t="s">
        <v>266</v>
      </c>
      <c r="C64" s="269"/>
      <c r="D64" s="269"/>
      <c r="E64" s="269"/>
      <c r="F64" s="269"/>
      <c r="G64" s="269"/>
      <c r="H64" s="269"/>
      <c r="I64" s="269"/>
      <c r="J64" s="269"/>
      <c r="K64" s="269"/>
      <c r="L64" s="269"/>
      <c r="M64" s="269"/>
      <c r="N64" s="269"/>
      <c r="O64" s="269"/>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9" t="s">
        <v>39</v>
      </c>
      <c r="C67" s="133">
        <v>1481</v>
      </c>
      <c r="D67" s="133">
        <v>969</v>
      </c>
      <c r="E67" s="133">
        <v>1137</v>
      </c>
      <c r="F67" s="133">
        <v>423</v>
      </c>
      <c r="G67" s="133">
        <v>144</v>
      </c>
      <c r="H67" s="133">
        <v>167</v>
      </c>
      <c r="I67" s="133">
        <v>211</v>
      </c>
      <c r="J67" s="133">
        <v>824</v>
      </c>
      <c r="K67" s="133">
        <v>1689</v>
      </c>
      <c r="L67" s="133">
        <v>1559</v>
      </c>
      <c r="M67" s="133">
        <v>1498</v>
      </c>
      <c r="N67" s="133">
        <v>1377</v>
      </c>
      <c r="O67" s="134">
        <f>SUM(C67:N67)</f>
        <v>11479</v>
      </c>
    </row>
    <row r="68" spans="2:15" x14ac:dyDescent="0.2">
      <c r="B68" s="119" t="s">
        <v>100</v>
      </c>
      <c r="C68" s="133">
        <v>0</v>
      </c>
      <c r="D68" s="133">
        <v>0</v>
      </c>
      <c r="E68" s="133">
        <v>0</v>
      </c>
      <c r="F68" s="133">
        <v>0</v>
      </c>
      <c r="G68" s="133">
        <v>0</v>
      </c>
      <c r="H68" s="133">
        <v>0</v>
      </c>
      <c r="I68" s="133">
        <v>0</v>
      </c>
      <c r="J68" s="133">
        <v>0</v>
      </c>
      <c r="K68" s="133">
        <v>0</v>
      </c>
      <c r="L68" s="133">
        <v>0</v>
      </c>
      <c r="M68" s="133">
        <v>0</v>
      </c>
      <c r="N68" s="133">
        <v>0</v>
      </c>
      <c r="O68" s="134">
        <f>SUM(C68:N68)</f>
        <v>0</v>
      </c>
    </row>
    <row r="69" spans="2:15" ht="12.75" thickBot="1" x14ac:dyDescent="0.25">
      <c r="B69" s="99" t="s">
        <v>64</v>
      </c>
      <c r="C69" s="131">
        <f t="shared" ref="C69:N69" si="12">SUM(C67:C68)</f>
        <v>1481</v>
      </c>
      <c r="D69" s="131">
        <f t="shared" si="12"/>
        <v>969</v>
      </c>
      <c r="E69" s="131">
        <f t="shared" si="12"/>
        <v>1137</v>
      </c>
      <c r="F69" s="131">
        <f t="shared" si="12"/>
        <v>423</v>
      </c>
      <c r="G69" s="131">
        <f t="shared" si="12"/>
        <v>144</v>
      </c>
      <c r="H69" s="131">
        <f t="shared" si="12"/>
        <v>167</v>
      </c>
      <c r="I69" s="131">
        <f t="shared" si="12"/>
        <v>211</v>
      </c>
      <c r="J69" s="131">
        <f t="shared" si="12"/>
        <v>824</v>
      </c>
      <c r="K69" s="131">
        <f t="shared" si="12"/>
        <v>1689</v>
      </c>
      <c r="L69" s="131">
        <f t="shared" si="12"/>
        <v>1559</v>
      </c>
      <c r="M69" s="131">
        <f t="shared" si="12"/>
        <v>1498</v>
      </c>
      <c r="N69" s="131">
        <f t="shared" si="12"/>
        <v>1377</v>
      </c>
      <c r="O69" s="134">
        <f>SUM(C69:N69)</f>
        <v>11479</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4" zoomScaleNormal="100" workbookViewId="0">
      <selection activeCell="J4" sqref="J4:K4"/>
    </sheetView>
  </sheetViews>
  <sheetFormatPr baseColWidth="10" defaultRowHeight="12.75" x14ac:dyDescent="0.2"/>
  <cols>
    <col min="1" max="1" width="28.85546875" style="135" bestFit="1" customWidth="1"/>
    <col min="2" max="2" width="8" style="135" customWidth="1"/>
    <col min="3" max="3" width="8.140625" style="135" customWidth="1"/>
    <col min="4" max="4" width="9.140625" style="135" customWidth="1"/>
    <col min="5" max="5" width="8.7109375" style="135" customWidth="1"/>
    <col min="6" max="6" width="10.42578125" style="135" customWidth="1"/>
    <col min="7" max="7" width="9.28515625" style="135" customWidth="1"/>
    <col min="8" max="8" width="9" style="135" hidden="1" customWidth="1"/>
    <col min="9" max="10" width="12.140625" style="135" bestFit="1" customWidth="1"/>
    <col min="11" max="16384" width="11.42578125" style="135"/>
  </cols>
  <sheetData>
    <row r="1" spans="1:12" x14ac:dyDescent="0.2">
      <c r="E1" s="135" t="s">
        <v>110</v>
      </c>
    </row>
    <row r="2" spans="1:12" x14ac:dyDescent="0.2">
      <c r="E2" s="135" t="s">
        <v>111</v>
      </c>
    </row>
    <row r="3" spans="1:12" ht="3" customHeight="1" x14ac:dyDescent="0.2">
      <c r="L3" s="135" t="s">
        <v>112</v>
      </c>
    </row>
    <row r="4" spans="1:12" x14ac:dyDescent="0.2">
      <c r="A4" s="234" t="s">
        <v>113</v>
      </c>
      <c r="B4" s="136" t="s">
        <v>114</v>
      </c>
      <c r="I4" s="137" t="s">
        <v>115</v>
      </c>
      <c r="J4" s="280" t="s">
        <v>310</v>
      </c>
      <c r="K4" s="280"/>
    </row>
    <row r="5" spans="1:12" x14ac:dyDescent="0.2">
      <c r="I5" s="137" t="s">
        <v>116</v>
      </c>
      <c r="J5" s="280">
        <v>2012</v>
      </c>
      <c r="K5" s="280"/>
    </row>
    <row r="6" spans="1:12" ht="15.75" thickBot="1" x14ac:dyDescent="0.3">
      <c r="E6" s="138" t="s">
        <v>117</v>
      </c>
    </row>
    <row r="7" spans="1:12" ht="13.5" thickBot="1" x14ac:dyDescent="0.25">
      <c r="A7" s="271" t="s">
        <v>118</v>
      </c>
      <c r="B7" s="272" t="s">
        <v>14</v>
      </c>
      <c r="C7" s="272"/>
      <c r="D7" s="272"/>
      <c r="E7" s="272"/>
      <c r="F7" s="272"/>
      <c r="G7" s="272"/>
      <c r="I7" s="272" t="s">
        <v>119</v>
      </c>
      <c r="J7" s="272"/>
      <c r="K7" s="272"/>
      <c r="L7" s="137"/>
    </row>
    <row r="8" spans="1:12" ht="13.5" thickBot="1" x14ac:dyDescent="0.25">
      <c r="A8" s="271"/>
      <c r="B8" s="273" t="s">
        <v>30</v>
      </c>
      <c r="C8" s="273"/>
      <c r="D8" s="273" t="s">
        <v>31</v>
      </c>
      <c r="E8" s="273"/>
      <c r="F8" s="273" t="s">
        <v>120</v>
      </c>
      <c r="G8" s="273"/>
      <c r="I8" s="228" t="s">
        <v>121</v>
      </c>
      <c r="J8" s="228" t="s">
        <v>122</v>
      </c>
      <c r="K8" s="228" t="s">
        <v>120</v>
      </c>
    </row>
    <row r="9" spans="1:12" ht="13.5" thickBot="1" x14ac:dyDescent="0.25">
      <c r="A9" s="271"/>
      <c r="B9" s="273" t="s">
        <v>123</v>
      </c>
      <c r="C9" s="273"/>
      <c r="D9" s="273" t="s">
        <v>123</v>
      </c>
      <c r="E9" s="273"/>
      <c r="F9" s="273" t="s">
        <v>124</v>
      </c>
      <c r="G9" s="273"/>
      <c r="I9" s="228" t="s">
        <v>123</v>
      </c>
      <c r="J9" s="228" t="s">
        <v>123</v>
      </c>
      <c r="K9" s="228" t="s">
        <v>124</v>
      </c>
    </row>
    <row r="10" spans="1:12" ht="13.5" thickBot="1" x14ac:dyDescent="0.25">
      <c r="A10" s="139" t="s">
        <v>125</v>
      </c>
      <c r="B10" s="274"/>
      <c r="C10" s="275"/>
      <c r="D10" s="276"/>
      <c r="E10" s="276"/>
      <c r="F10" s="277"/>
      <c r="G10" s="277"/>
      <c r="H10" s="137"/>
      <c r="I10" s="229">
        <v>169.83699999999999</v>
      </c>
      <c r="J10" s="229">
        <v>357.17</v>
      </c>
      <c r="K10" s="227">
        <v>11</v>
      </c>
    </row>
    <row r="11" spans="1:12" ht="13.5" thickBot="1" x14ac:dyDescent="0.25">
      <c r="A11" s="140" t="s">
        <v>126</v>
      </c>
      <c r="B11" s="274"/>
      <c r="C11" s="275"/>
      <c r="D11" s="274"/>
      <c r="E11" s="275"/>
      <c r="F11" s="278"/>
      <c r="G11" s="279"/>
      <c r="H11" s="137"/>
      <c r="I11" s="230">
        <v>15947</v>
      </c>
      <c r="J11" s="230">
        <v>181979</v>
      </c>
      <c r="K11" s="230">
        <v>428</v>
      </c>
    </row>
    <row r="12" spans="1:12" ht="13.5" thickBot="1" x14ac:dyDescent="0.25">
      <c r="A12" s="139" t="s">
        <v>127</v>
      </c>
      <c r="B12" s="274"/>
      <c r="C12" s="275"/>
      <c r="D12" s="276"/>
      <c r="E12" s="276"/>
      <c r="F12" s="277"/>
      <c r="G12" s="277"/>
      <c r="I12" s="229"/>
      <c r="J12" s="229"/>
      <c r="K12" s="227"/>
    </row>
    <row r="13" spans="1:12" ht="13.5" thickBot="1" x14ac:dyDescent="0.25">
      <c r="A13" s="139" t="s">
        <v>128</v>
      </c>
      <c r="B13" s="284"/>
      <c r="C13" s="285"/>
      <c r="D13" s="284"/>
      <c r="E13" s="285"/>
      <c r="F13" s="278"/>
      <c r="G13" s="279"/>
      <c r="I13" s="229"/>
      <c r="J13" s="229"/>
      <c r="K13" s="227"/>
    </row>
    <row r="14" spans="1:12" ht="13.5" thickBot="1" x14ac:dyDescent="0.25">
      <c r="A14" s="141" t="s">
        <v>278</v>
      </c>
      <c r="B14" s="281"/>
      <c r="C14" s="281"/>
      <c r="D14" s="282"/>
      <c r="E14" s="283"/>
      <c r="F14" s="277"/>
      <c r="G14" s="277"/>
      <c r="I14" s="229"/>
      <c r="J14" s="229"/>
      <c r="K14" s="227"/>
    </row>
    <row r="15" spans="1:12" ht="13.5" thickBot="1" x14ac:dyDescent="0.25">
      <c r="A15" s="140" t="s">
        <v>279</v>
      </c>
      <c r="B15" s="276"/>
      <c r="C15" s="276"/>
      <c r="D15" s="274">
        <v>28000</v>
      </c>
      <c r="E15" s="275"/>
      <c r="F15" s="277">
        <v>1</v>
      </c>
      <c r="G15" s="277"/>
      <c r="H15" s="137"/>
      <c r="I15" s="229"/>
      <c r="J15" s="229"/>
      <c r="K15" s="227"/>
    </row>
    <row r="16" spans="1:12" ht="13.5" thickBot="1" x14ac:dyDescent="0.25">
      <c r="A16" s="140" t="s">
        <v>288</v>
      </c>
      <c r="B16" s="276"/>
      <c r="C16" s="276"/>
      <c r="D16" s="274"/>
      <c r="E16" s="275"/>
      <c r="F16" s="277"/>
      <c r="G16" s="277"/>
      <c r="H16" s="137"/>
      <c r="I16" s="229"/>
      <c r="J16" s="229"/>
      <c r="K16" s="227"/>
    </row>
    <row r="17" spans="1:11" ht="13.5" thickBot="1" x14ac:dyDescent="0.25">
      <c r="A17" s="141" t="s">
        <v>129</v>
      </c>
      <c r="B17" s="276"/>
      <c r="C17" s="276"/>
      <c r="D17" s="286"/>
      <c r="E17" s="286"/>
      <c r="F17" s="277"/>
      <c r="G17" s="277"/>
      <c r="H17" s="137"/>
      <c r="I17" s="229"/>
      <c r="J17" s="229"/>
      <c r="K17" s="227"/>
    </row>
    <row r="18" spans="1:11" ht="13.5" thickBot="1" x14ac:dyDescent="0.25">
      <c r="A18" s="140" t="s">
        <v>130</v>
      </c>
      <c r="B18" s="276"/>
      <c r="C18" s="276"/>
      <c r="D18" s="286"/>
      <c r="E18" s="286"/>
      <c r="F18" s="277"/>
      <c r="G18" s="277"/>
      <c r="H18" s="137"/>
      <c r="I18" s="229"/>
      <c r="J18" s="229"/>
      <c r="K18" s="227"/>
    </row>
    <row r="19" spans="1:11" ht="13.5" thickBot="1" x14ac:dyDescent="0.25">
      <c r="A19" s="140" t="s">
        <v>248</v>
      </c>
      <c r="B19" s="276"/>
      <c r="C19" s="276"/>
      <c r="D19" s="286"/>
      <c r="E19" s="286"/>
      <c r="F19" s="277"/>
      <c r="G19" s="277"/>
      <c r="H19" s="137"/>
      <c r="I19" s="229"/>
      <c r="J19" s="229"/>
      <c r="K19" s="227"/>
    </row>
    <row r="20" spans="1:11" ht="13.5" thickBot="1" x14ac:dyDescent="0.25">
      <c r="A20" s="140" t="s">
        <v>131</v>
      </c>
      <c r="B20" s="276"/>
      <c r="C20" s="276"/>
      <c r="D20" s="284"/>
      <c r="E20" s="285"/>
      <c r="F20" s="277"/>
      <c r="G20" s="277"/>
      <c r="H20" s="137"/>
      <c r="I20" s="229"/>
      <c r="J20" s="229"/>
      <c r="K20" s="227"/>
    </row>
    <row r="21" spans="1:11" ht="13.5" thickBot="1" x14ac:dyDescent="0.25">
      <c r="A21" s="140" t="s">
        <v>250</v>
      </c>
      <c r="B21" s="281"/>
      <c r="C21" s="281"/>
      <c r="D21" s="286"/>
      <c r="E21" s="286"/>
      <c r="F21" s="277"/>
      <c r="G21" s="277"/>
      <c r="H21" s="137"/>
      <c r="I21" s="229"/>
      <c r="J21" s="229"/>
      <c r="K21" s="227"/>
    </row>
    <row r="22" spans="1:11" ht="15" customHeight="1" thickBot="1" x14ac:dyDescent="0.25">
      <c r="A22" s="142" t="s">
        <v>132</v>
      </c>
      <c r="B22" s="281"/>
      <c r="C22" s="281"/>
      <c r="D22" s="286"/>
      <c r="E22" s="286"/>
      <c r="F22" s="277"/>
      <c r="G22" s="277"/>
      <c r="H22" s="137"/>
      <c r="I22" s="229"/>
      <c r="J22" s="143"/>
      <c r="K22" s="227"/>
    </row>
    <row r="23" spans="1:11" ht="15" customHeight="1" thickBot="1" x14ac:dyDescent="0.25">
      <c r="A23" s="144" t="s">
        <v>103</v>
      </c>
      <c r="B23" s="274">
        <v>5460.2709999999997</v>
      </c>
      <c r="C23" s="275"/>
      <c r="D23" s="287"/>
      <c r="E23" s="288"/>
      <c r="F23" s="278">
        <v>1</v>
      </c>
      <c r="G23" s="279"/>
      <c r="H23" s="137"/>
      <c r="I23" s="229"/>
      <c r="J23" s="143"/>
      <c r="K23" s="227"/>
    </row>
    <row r="24" spans="1:11" ht="15" customHeight="1" thickBot="1" x14ac:dyDescent="0.25">
      <c r="A24" s="144" t="s">
        <v>104</v>
      </c>
      <c r="B24" s="281"/>
      <c r="C24" s="281"/>
      <c r="D24" s="286"/>
      <c r="E24" s="286"/>
      <c r="F24" s="277"/>
      <c r="G24" s="277"/>
      <c r="H24" s="137"/>
      <c r="I24" s="229"/>
      <c r="J24" s="143">
        <v>366.96</v>
      </c>
      <c r="K24" s="227">
        <v>2</v>
      </c>
    </row>
    <row r="25" spans="1:11" ht="15" customHeight="1" thickBot="1" x14ac:dyDescent="0.25">
      <c r="A25" s="144" t="s">
        <v>106</v>
      </c>
      <c r="B25" s="281"/>
      <c r="C25" s="281"/>
      <c r="D25" s="286"/>
      <c r="E25" s="286"/>
      <c r="F25" s="277"/>
      <c r="G25" s="277"/>
      <c r="H25" s="137"/>
      <c r="I25" s="229"/>
      <c r="J25" s="143">
        <v>209.68</v>
      </c>
      <c r="K25" s="227"/>
    </row>
    <row r="26" spans="1:11" ht="15" customHeight="1" thickBot="1" x14ac:dyDescent="0.25">
      <c r="A26" s="144" t="s">
        <v>105</v>
      </c>
      <c r="B26" s="281"/>
      <c r="C26" s="281"/>
      <c r="D26" s="286"/>
      <c r="E26" s="286"/>
      <c r="F26" s="277"/>
      <c r="G26" s="277"/>
      <c r="H26" s="137"/>
      <c r="I26" s="229"/>
      <c r="J26" s="143">
        <v>159.63</v>
      </c>
      <c r="K26" s="227"/>
    </row>
    <row r="27" spans="1:11" ht="15" customHeight="1" thickBot="1" x14ac:dyDescent="0.25">
      <c r="A27" s="144" t="s">
        <v>301</v>
      </c>
      <c r="B27" s="281"/>
      <c r="C27" s="281"/>
      <c r="D27" s="286"/>
      <c r="E27" s="286"/>
      <c r="F27" s="277"/>
      <c r="G27" s="277"/>
      <c r="H27" s="137"/>
      <c r="I27" s="229"/>
      <c r="J27" s="143"/>
      <c r="K27" s="227"/>
    </row>
    <row r="28" spans="1:11" ht="16.5" thickBot="1" x14ac:dyDescent="0.35">
      <c r="A28" s="141" t="s">
        <v>133</v>
      </c>
      <c r="B28" s="286"/>
      <c r="C28" s="286"/>
      <c r="D28" s="286"/>
      <c r="E28" s="286"/>
      <c r="F28" s="278"/>
      <c r="G28" s="279"/>
      <c r="H28" s="145"/>
      <c r="I28" s="229"/>
      <c r="J28" s="143"/>
      <c r="K28" s="227"/>
    </row>
    <row r="29" spans="1:11" ht="16.5" thickBot="1" x14ac:dyDescent="0.35">
      <c r="A29" s="140" t="s">
        <v>134</v>
      </c>
      <c r="B29" s="281"/>
      <c r="C29" s="281"/>
      <c r="D29" s="286"/>
      <c r="E29" s="286"/>
      <c r="F29" s="277"/>
      <c r="G29" s="277"/>
      <c r="H29" s="145"/>
      <c r="I29" s="240">
        <v>42200.32</v>
      </c>
      <c r="J29" s="229"/>
      <c r="K29" s="227">
        <v>9</v>
      </c>
    </row>
    <row r="30" spans="1:11" ht="13.5" thickBot="1" x14ac:dyDescent="0.25">
      <c r="A30" s="141" t="s">
        <v>135</v>
      </c>
      <c r="B30" s="276">
        <f>SUM(B10:C28)</f>
        <v>5460.2709999999997</v>
      </c>
      <c r="C30" s="276"/>
      <c r="D30" s="276">
        <f>SUM(D10:E28)</f>
        <v>28000</v>
      </c>
      <c r="E30" s="276"/>
      <c r="F30" s="281">
        <f>SUM(F10:G28)</f>
        <v>2</v>
      </c>
      <c r="G30" s="281"/>
      <c r="I30" s="229">
        <f>SUM(I10:I29)</f>
        <v>58317.156999999999</v>
      </c>
      <c r="J30" s="229">
        <f>SUM(J10:J29)</f>
        <v>183072.44</v>
      </c>
      <c r="K30" s="230">
        <f>SUM(K10:K29)</f>
        <v>450</v>
      </c>
    </row>
    <row r="31" spans="1:11" ht="13.5" thickBot="1" x14ac:dyDescent="0.25">
      <c r="A31" s="146"/>
      <c r="B31" s="147"/>
      <c r="C31" s="147"/>
      <c r="D31" s="286"/>
      <c r="E31" s="286"/>
      <c r="F31" s="148"/>
      <c r="G31" s="148"/>
      <c r="I31" s="149"/>
      <c r="J31" s="149"/>
      <c r="K31" s="150"/>
    </row>
    <row r="32" spans="1:11" ht="13.5" thickBot="1" x14ac:dyDescent="0.25">
      <c r="A32" s="151" t="s">
        <v>136</v>
      </c>
      <c r="B32" s="289"/>
      <c r="C32" s="289"/>
      <c r="D32" s="276">
        <v>349850.48</v>
      </c>
      <c r="E32" s="276">
        <v>349850.47</v>
      </c>
      <c r="F32" s="290">
        <v>3</v>
      </c>
      <c r="G32" s="290"/>
      <c r="I32" s="152"/>
      <c r="J32" s="153"/>
      <c r="K32" s="154"/>
    </row>
    <row r="33" spans="1:11" ht="13.5" thickBot="1" x14ac:dyDescent="0.25">
      <c r="A33" s="155" t="s">
        <v>64</v>
      </c>
      <c r="B33" s="291">
        <f>B30+B32</f>
        <v>5460.2709999999997</v>
      </c>
      <c r="C33" s="291"/>
      <c r="D33" s="291">
        <f>SUM(D32+D30)</f>
        <v>377850.48</v>
      </c>
      <c r="E33" s="291"/>
      <c r="F33" s="292">
        <f>SUM(F32+F30)</f>
        <v>5</v>
      </c>
      <c r="G33" s="292"/>
      <c r="I33" s="156">
        <f>I30</f>
        <v>58317.156999999999</v>
      </c>
      <c r="J33" s="231">
        <f>J30</f>
        <v>183072.44</v>
      </c>
      <c r="K33" s="157">
        <f>K30+K32</f>
        <v>450</v>
      </c>
    </row>
    <row r="34" spans="1:11" ht="5.25" customHeight="1" x14ac:dyDescent="0.2">
      <c r="A34" s="158"/>
      <c r="B34" s="159"/>
      <c r="C34" s="159"/>
      <c r="D34" s="160"/>
      <c r="E34" s="160"/>
      <c r="F34" s="161"/>
      <c r="G34" s="162"/>
      <c r="I34" s="293"/>
      <c r="J34" s="293"/>
      <c r="K34" s="163"/>
    </row>
    <row r="35" spans="1:11" ht="13.5" thickBot="1" x14ac:dyDescent="0.25">
      <c r="A35" s="136"/>
    </row>
    <row r="36" spans="1:11" ht="13.5" thickBot="1" x14ac:dyDescent="0.25">
      <c r="A36" s="273"/>
      <c r="B36" s="271" t="s">
        <v>137</v>
      </c>
      <c r="C36" s="271"/>
      <c r="D36" s="271" t="s">
        <v>138</v>
      </c>
      <c r="E36" s="271"/>
      <c r="F36" s="271" t="s">
        <v>124</v>
      </c>
      <c r="G36" s="271"/>
      <c r="H36" s="164"/>
      <c r="J36" s="273" t="s">
        <v>139</v>
      </c>
      <c r="K36" s="273"/>
    </row>
    <row r="37" spans="1:11" ht="26.25" thickBot="1" x14ac:dyDescent="0.25">
      <c r="A37" s="273"/>
      <c r="B37" s="271"/>
      <c r="C37" s="271"/>
      <c r="D37" s="271"/>
      <c r="E37" s="271"/>
      <c r="F37" s="226" t="s">
        <v>140</v>
      </c>
      <c r="G37" s="226" t="s">
        <v>141</v>
      </c>
      <c r="J37" s="139" t="s">
        <v>142</v>
      </c>
      <c r="K37" s="139" t="s">
        <v>143</v>
      </c>
    </row>
    <row r="38" spans="1:11" ht="13.5" thickBot="1" x14ac:dyDescent="0.25">
      <c r="A38" s="139" t="s">
        <v>144</v>
      </c>
      <c r="B38" s="165">
        <v>572</v>
      </c>
      <c r="C38" s="165">
        <v>805</v>
      </c>
      <c r="D38" s="226"/>
      <c r="E38" s="226"/>
      <c r="F38" s="226"/>
      <c r="G38" s="226"/>
      <c r="H38" s="146"/>
      <c r="J38" s="166"/>
      <c r="K38" s="166"/>
    </row>
    <row r="39" spans="1:11" ht="13.5" thickBot="1" x14ac:dyDescent="0.25">
      <c r="A39" s="139" t="s">
        <v>145</v>
      </c>
      <c r="B39" s="139" t="s">
        <v>121</v>
      </c>
      <c r="C39" s="228" t="s">
        <v>122</v>
      </c>
      <c r="D39" s="139" t="s">
        <v>121</v>
      </c>
      <c r="E39" s="139" t="s">
        <v>122</v>
      </c>
      <c r="F39" s="228" t="s">
        <v>121</v>
      </c>
      <c r="G39" s="139" t="s">
        <v>122</v>
      </c>
      <c r="H39" s="146"/>
      <c r="J39" s="146"/>
      <c r="K39" s="146"/>
    </row>
    <row r="40" spans="1:11" ht="13.5" thickBot="1" x14ac:dyDescent="0.25">
      <c r="B40" s="298" t="s">
        <v>137</v>
      </c>
      <c r="C40" s="299"/>
      <c r="D40" s="299"/>
      <c r="E40" s="300"/>
      <c r="F40" s="139"/>
      <c r="G40" s="139"/>
      <c r="H40" s="146"/>
      <c r="J40" s="146"/>
      <c r="K40" s="146"/>
    </row>
    <row r="41" spans="1:11" ht="13.5" thickBot="1" x14ac:dyDescent="0.25">
      <c r="A41" s="301" t="s">
        <v>146</v>
      </c>
      <c r="B41" s="139" t="s">
        <v>147</v>
      </c>
      <c r="C41" s="298" t="s">
        <v>42</v>
      </c>
      <c r="D41" s="300"/>
      <c r="E41" s="298" t="s">
        <v>43</v>
      </c>
      <c r="F41" s="300"/>
      <c r="G41" s="139" t="s">
        <v>64</v>
      </c>
      <c r="H41" s="146"/>
      <c r="J41" s="146"/>
      <c r="K41" s="146"/>
    </row>
    <row r="42" spans="1:11" ht="13.5" thickBot="1" x14ac:dyDescent="0.25">
      <c r="A42" s="302"/>
      <c r="B42" s="228">
        <v>0</v>
      </c>
      <c r="C42" s="298">
        <v>0</v>
      </c>
      <c r="D42" s="300"/>
      <c r="E42" s="298">
        <v>0</v>
      </c>
      <c r="F42" s="300"/>
      <c r="G42" s="227">
        <f>B42+C42+E42</f>
        <v>0</v>
      </c>
      <c r="H42" s="146"/>
      <c r="J42" s="146"/>
      <c r="K42" s="146"/>
    </row>
    <row r="43" spans="1:11" s="136" customFormat="1" x14ac:dyDescent="0.2">
      <c r="A43" s="136" t="s">
        <v>148</v>
      </c>
    </row>
    <row r="44" spans="1:11" s="136" customFormat="1" x14ac:dyDescent="0.2">
      <c r="A44" s="136" t="s">
        <v>149</v>
      </c>
    </row>
    <row r="45" spans="1:11" x14ac:dyDescent="0.2">
      <c r="A45" s="136" t="s">
        <v>46</v>
      </c>
    </row>
    <row r="46" spans="1:11" ht="13.5" thickBot="1" x14ac:dyDescent="0.25"/>
    <row r="47" spans="1:11" ht="13.5" thickBot="1" x14ac:dyDescent="0.25">
      <c r="A47" s="297" t="s">
        <v>150</v>
      </c>
      <c r="B47" s="297"/>
      <c r="C47" s="297"/>
      <c r="D47" s="297"/>
      <c r="E47" s="297"/>
      <c r="F47" s="273"/>
      <c r="G47" s="273"/>
    </row>
    <row r="48" spans="1:11" ht="13.5" thickBot="1" x14ac:dyDescent="0.25">
      <c r="A48" s="297" t="s">
        <v>151</v>
      </c>
      <c r="B48" s="297"/>
      <c r="C48" s="297"/>
      <c r="D48" s="297"/>
      <c r="E48" s="297"/>
      <c r="F48" s="273"/>
      <c r="G48" s="273"/>
      <c r="H48" s="135" t="s">
        <v>152</v>
      </c>
      <c r="I48" s="167" t="s">
        <v>153</v>
      </c>
    </row>
    <row r="49" spans="1:9" ht="13.5" thickBot="1" x14ac:dyDescent="0.25">
      <c r="A49" s="232" t="s">
        <v>154</v>
      </c>
      <c r="B49" s="232"/>
      <c r="C49" s="232"/>
      <c r="D49" s="232"/>
      <c r="E49" s="232"/>
      <c r="F49" s="228"/>
      <c r="G49" s="228"/>
      <c r="I49" s="168"/>
    </row>
    <row r="50" spans="1:9" ht="13.5" thickBot="1" x14ac:dyDescent="0.25">
      <c r="A50" s="297" t="s">
        <v>155</v>
      </c>
      <c r="B50" s="297"/>
      <c r="C50" s="297"/>
      <c r="D50" s="297"/>
      <c r="E50" s="297"/>
      <c r="F50" s="273"/>
      <c r="G50" s="273"/>
      <c r="I50" s="168"/>
    </row>
    <row r="51" spans="1:9" ht="13.5" thickBot="1" x14ac:dyDescent="0.25">
      <c r="A51" s="294" t="s">
        <v>156</v>
      </c>
      <c r="B51" s="295"/>
      <c r="C51" s="295"/>
      <c r="D51" s="295"/>
      <c r="E51" s="296"/>
      <c r="F51" s="273"/>
      <c r="G51" s="273"/>
      <c r="H51" s="135" t="s">
        <v>157</v>
      </c>
      <c r="I51" s="167" t="s">
        <v>272</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35" customWidth="1"/>
    <col min="2" max="2" width="8.42578125" style="135" customWidth="1"/>
    <col min="3" max="4" width="11.42578125" style="135"/>
    <col min="5" max="5" width="9.85546875" style="135" customWidth="1"/>
    <col min="6" max="6" width="9.28515625" style="135" customWidth="1"/>
    <col min="7" max="7" width="6.140625" style="135" customWidth="1"/>
    <col min="8" max="9" width="11.42578125" style="135"/>
    <col min="10" max="10" width="7.42578125" style="135" customWidth="1"/>
    <col min="11" max="11" width="6.85546875" style="135" customWidth="1"/>
    <col min="12" max="13" width="6.42578125" style="135" customWidth="1"/>
    <col min="14" max="16384" width="11.42578125" style="135"/>
  </cols>
  <sheetData>
    <row r="1" spans="2:15" x14ac:dyDescent="0.2">
      <c r="D1" s="135" t="s">
        <v>110</v>
      </c>
      <c r="L1" s="135" t="s">
        <v>159</v>
      </c>
    </row>
    <row r="2" spans="2:15" x14ac:dyDescent="0.2">
      <c r="D2" s="304" t="s">
        <v>160</v>
      </c>
      <c r="E2" s="304"/>
      <c r="F2" s="304"/>
      <c r="G2" s="304"/>
      <c r="H2" s="304"/>
    </row>
    <row r="3" spans="2:15" x14ac:dyDescent="0.2">
      <c r="J3" s="234" t="s">
        <v>116</v>
      </c>
      <c r="K3" s="280">
        <v>2012</v>
      </c>
      <c r="L3" s="280"/>
      <c r="M3" s="280"/>
    </row>
    <row r="4" spans="2:15" x14ac:dyDescent="0.2">
      <c r="B4" s="135" t="s">
        <v>161</v>
      </c>
      <c r="C4" s="136" t="s">
        <v>162</v>
      </c>
      <c r="G4" s="136" t="s">
        <v>163</v>
      </c>
      <c r="K4" s="305" t="s">
        <v>310</v>
      </c>
      <c r="L4" s="305"/>
      <c r="M4" s="305"/>
    </row>
    <row r="5" spans="2:15" ht="13.5" thickBot="1" x14ac:dyDescent="0.25">
      <c r="B5" s="169"/>
      <c r="C5" s="170" t="s">
        <v>30</v>
      </c>
      <c r="D5" s="171"/>
      <c r="E5" s="171"/>
      <c r="F5" s="171"/>
      <c r="G5" s="171"/>
      <c r="H5" s="170" t="s">
        <v>31</v>
      </c>
      <c r="I5" s="171"/>
      <c r="J5" s="171"/>
      <c r="K5" s="171"/>
      <c r="L5" s="171"/>
      <c r="M5" s="172"/>
    </row>
    <row r="6" spans="2:15" ht="13.5" thickBot="1" x14ac:dyDescent="0.25">
      <c r="B6" s="173"/>
      <c r="C6" s="273" t="s">
        <v>164</v>
      </c>
      <c r="D6" s="273"/>
      <c r="E6" s="273"/>
      <c r="F6" s="303" t="s">
        <v>165</v>
      </c>
      <c r="G6" s="303" t="s">
        <v>166</v>
      </c>
      <c r="H6" s="273" t="s">
        <v>164</v>
      </c>
      <c r="I6" s="273"/>
      <c r="J6" s="273"/>
      <c r="K6" s="303" t="s">
        <v>165</v>
      </c>
      <c r="L6" s="303" t="s">
        <v>166</v>
      </c>
      <c r="M6" s="174"/>
      <c r="N6" s="175"/>
      <c r="O6" s="175"/>
    </row>
    <row r="7" spans="2:15" ht="13.5" thickBot="1" x14ac:dyDescent="0.25">
      <c r="B7" s="173"/>
      <c r="C7" s="139" t="s">
        <v>167</v>
      </c>
      <c r="D7" s="139" t="s">
        <v>168</v>
      </c>
      <c r="E7" s="176" t="s">
        <v>169</v>
      </c>
      <c r="F7" s="301"/>
      <c r="G7" s="303"/>
      <c r="H7" s="139" t="s">
        <v>167</v>
      </c>
      <c r="I7" s="139" t="s">
        <v>168</v>
      </c>
      <c r="J7" s="176" t="s">
        <v>169</v>
      </c>
      <c r="K7" s="301"/>
      <c r="L7" s="303"/>
      <c r="M7" s="174"/>
      <c r="N7" s="175"/>
      <c r="O7" s="175"/>
    </row>
    <row r="8" spans="2:15" ht="13.5" thickBot="1" x14ac:dyDescent="0.25">
      <c r="B8" s="173" t="s">
        <v>170</v>
      </c>
      <c r="C8" s="227"/>
      <c r="D8" s="177"/>
      <c r="E8" s="227"/>
      <c r="F8" s="178"/>
      <c r="G8" s="179"/>
      <c r="H8" s="227"/>
      <c r="I8" s="177"/>
      <c r="J8" s="227"/>
      <c r="K8" s="178"/>
      <c r="L8" s="180"/>
      <c r="M8" s="181"/>
      <c r="N8" s="146"/>
      <c r="O8" s="146"/>
    </row>
    <row r="9" spans="2:15" ht="13.5" thickBot="1" x14ac:dyDescent="0.25">
      <c r="B9" s="173" t="s">
        <v>171</v>
      </c>
      <c r="C9" s="227"/>
      <c r="D9" s="139"/>
      <c r="E9" s="182"/>
      <c r="F9" s="178"/>
      <c r="G9" s="139"/>
      <c r="H9" s="227"/>
      <c r="I9" s="139"/>
      <c r="J9" s="183"/>
      <c r="K9" s="184"/>
      <c r="L9" s="185"/>
      <c r="M9" s="181"/>
      <c r="N9" s="146"/>
      <c r="O9" s="146"/>
    </row>
    <row r="10" spans="2:15" x14ac:dyDescent="0.2">
      <c r="B10" s="173"/>
      <c r="C10" s="186"/>
      <c r="D10" s="146"/>
      <c r="E10" s="186"/>
      <c r="F10" s="187"/>
      <c r="G10" s="146"/>
      <c r="H10" s="186"/>
      <c r="I10" s="146"/>
      <c r="J10" s="186"/>
      <c r="K10" s="186"/>
      <c r="L10" s="146"/>
      <c r="M10" s="181"/>
      <c r="N10" s="146"/>
      <c r="O10" s="146"/>
    </row>
    <row r="11" spans="2:15" x14ac:dyDescent="0.2">
      <c r="B11" s="173"/>
      <c r="D11" s="136"/>
      <c r="E11" s="136"/>
      <c r="F11" s="136"/>
      <c r="G11" s="136" t="s">
        <v>172</v>
      </c>
      <c r="H11" s="136"/>
      <c r="I11" s="136"/>
      <c r="J11" s="136"/>
      <c r="K11" s="136"/>
      <c r="L11" s="136"/>
      <c r="M11" s="181"/>
    </row>
    <row r="12" spans="2:15" ht="13.5" thickBot="1" x14ac:dyDescent="0.25">
      <c r="B12" s="173"/>
      <c r="C12" s="146" t="s">
        <v>173</v>
      </c>
      <c r="D12" s="146"/>
      <c r="E12" s="146"/>
      <c r="F12" s="146"/>
      <c r="G12" s="146"/>
      <c r="H12" s="146" t="s">
        <v>174</v>
      </c>
      <c r="I12" s="146"/>
      <c r="J12" s="146"/>
      <c r="K12" s="146"/>
      <c r="L12" s="146"/>
      <c r="M12" s="181"/>
    </row>
    <row r="13" spans="2:15" ht="13.5" thickBot="1" x14ac:dyDescent="0.25">
      <c r="B13" s="173"/>
      <c r="C13" s="273" t="s">
        <v>164</v>
      </c>
      <c r="D13" s="273"/>
      <c r="E13" s="273"/>
      <c r="F13" s="303" t="s">
        <v>138</v>
      </c>
      <c r="G13" s="303" t="s">
        <v>166</v>
      </c>
      <c r="H13" s="273" t="s">
        <v>164</v>
      </c>
      <c r="I13" s="273"/>
      <c r="J13" s="273"/>
      <c r="K13" s="303" t="s">
        <v>138</v>
      </c>
      <c r="L13" s="303" t="s">
        <v>166</v>
      </c>
      <c r="M13" s="174"/>
      <c r="N13" s="175"/>
      <c r="O13" s="175"/>
    </row>
    <row r="14" spans="2:15" ht="13.5" thickBot="1" x14ac:dyDescent="0.25">
      <c r="B14" s="173"/>
      <c r="C14" s="139" t="s">
        <v>167</v>
      </c>
      <c r="D14" s="139" t="s">
        <v>168</v>
      </c>
      <c r="E14" s="139" t="s">
        <v>169</v>
      </c>
      <c r="F14" s="303"/>
      <c r="G14" s="303"/>
      <c r="H14" s="139" t="s">
        <v>167</v>
      </c>
      <c r="I14" s="139" t="s">
        <v>168</v>
      </c>
      <c r="J14" s="139" t="s">
        <v>169</v>
      </c>
      <c r="K14" s="303"/>
      <c r="L14" s="303"/>
      <c r="M14" s="174"/>
      <c r="N14" s="175"/>
      <c r="O14" s="175"/>
    </row>
    <row r="15" spans="2:15" ht="13.5" thickBot="1" x14ac:dyDescent="0.25">
      <c r="B15" s="173" t="s">
        <v>175</v>
      </c>
      <c r="C15" s="139"/>
      <c r="D15" s="139"/>
      <c r="E15" s="139"/>
      <c r="F15" s="188"/>
      <c r="G15" s="233"/>
      <c r="H15" s="139"/>
      <c r="I15" s="139"/>
      <c r="J15" s="141"/>
      <c r="K15" s="189"/>
      <c r="L15" s="233"/>
      <c r="M15" s="174"/>
      <c r="N15" s="175"/>
      <c r="O15" s="175"/>
    </row>
    <row r="16" spans="2:15" ht="13.5" thickBot="1" x14ac:dyDescent="0.25">
      <c r="B16" s="173" t="s">
        <v>170</v>
      </c>
      <c r="C16" s="139"/>
      <c r="D16" s="139"/>
      <c r="E16" s="141"/>
      <c r="F16" s="141"/>
      <c r="G16" s="139"/>
      <c r="H16" s="139"/>
      <c r="I16" s="139"/>
      <c r="J16" s="141"/>
      <c r="K16" s="178"/>
      <c r="L16" s="139"/>
      <c r="M16" s="181"/>
      <c r="N16" s="146"/>
      <c r="O16" s="146"/>
    </row>
    <row r="17" spans="2:15" ht="13.5" thickBot="1" x14ac:dyDescent="0.25">
      <c r="B17" s="190" t="s">
        <v>171</v>
      </c>
      <c r="C17" s="139"/>
      <c r="D17" s="139"/>
      <c r="E17" s="227"/>
      <c r="F17" s="139"/>
      <c r="G17" s="139"/>
      <c r="H17" s="139"/>
      <c r="I17" s="139"/>
      <c r="J17" s="141"/>
      <c r="K17" s="141"/>
      <c r="L17" s="139"/>
      <c r="M17" s="181"/>
      <c r="N17" s="146"/>
      <c r="O17" s="146"/>
    </row>
    <row r="18" spans="2:15" ht="9" customHeight="1" x14ac:dyDescent="0.2">
      <c r="B18" s="173"/>
      <c r="C18" s="146"/>
      <c r="D18" s="146"/>
      <c r="E18" s="146"/>
      <c r="F18" s="146"/>
      <c r="G18" s="146"/>
      <c r="H18" s="146"/>
      <c r="I18" s="146"/>
      <c r="J18" s="146"/>
      <c r="K18" s="146"/>
      <c r="L18" s="146"/>
      <c r="M18" s="181"/>
    </row>
    <row r="19" spans="2:15" ht="13.5" thickBot="1" x14ac:dyDescent="0.25">
      <c r="B19" s="173"/>
      <c r="C19" s="146"/>
      <c r="D19" s="146"/>
      <c r="E19" s="306" t="s">
        <v>176</v>
      </c>
      <c r="F19" s="306"/>
      <c r="G19" s="306"/>
      <c r="H19" s="306"/>
      <c r="I19" s="306"/>
      <c r="J19" s="306"/>
      <c r="K19" s="146"/>
      <c r="L19" s="146"/>
      <c r="M19" s="181"/>
    </row>
    <row r="20" spans="2:15" ht="13.5" thickBot="1" x14ac:dyDescent="0.25">
      <c r="B20" s="173"/>
      <c r="C20" s="146"/>
      <c r="D20" s="146"/>
      <c r="E20" s="273" t="s">
        <v>164</v>
      </c>
      <c r="F20" s="273"/>
      <c r="G20" s="273"/>
      <c r="H20" s="273" t="s">
        <v>164</v>
      </c>
      <c r="I20" s="273"/>
      <c r="J20" s="273"/>
      <c r="K20" s="146"/>
      <c r="L20" s="146"/>
      <c r="M20" s="181"/>
    </row>
    <row r="21" spans="2:15" ht="13.5" thickBot="1" x14ac:dyDescent="0.25">
      <c r="B21" s="173"/>
      <c r="C21" s="146"/>
      <c r="E21" s="139"/>
      <c r="F21" s="139"/>
      <c r="G21" s="139"/>
      <c r="H21" s="139" t="s">
        <v>177</v>
      </c>
      <c r="I21" s="139" t="s">
        <v>168</v>
      </c>
      <c r="J21" s="139" t="s">
        <v>169</v>
      </c>
      <c r="K21" s="146"/>
      <c r="L21" s="146"/>
      <c r="M21" s="181"/>
    </row>
    <row r="22" spans="2:15" ht="13.5" thickBot="1" x14ac:dyDescent="0.25">
      <c r="B22" s="173"/>
      <c r="C22" s="146"/>
      <c r="D22" s="146" t="s">
        <v>170</v>
      </c>
      <c r="E22" s="139"/>
      <c r="F22" s="139"/>
      <c r="G22" s="139"/>
      <c r="H22" s="139"/>
      <c r="I22" s="139"/>
      <c r="J22" s="139"/>
      <c r="K22" s="146"/>
      <c r="L22" s="146"/>
      <c r="M22" s="181"/>
    </row>
    <row r="23" spans="2:15" ht="13.5" thickBot="1" x14ac:dyDescent="0.25">
      <c r="B23" s="173"/>
      <c r="C23" s="146"/>
      <c r="D23" s="146" t="s">
        <v>171</v>
      </c>
      <c r="E23" s="139"/>
      <c r="F23" s="139"/>
      <c r="G23" s="139"/>
      <c r="H23" s="139"/>
      <c r="I23" s="139"/>
      <c r="J23" s="139"/>
      <c r="K23" s="146"/>
      <c r="L23" s="146"/>
      <c r="M23" s="181"/>
    </row>
    <row r="24" spans="2:15" ht="9" customHeight="1" x14ac:dyDescent="0.2">
      <c r="B24" s="191"/>
      <c r="C24" s="192"/>
      <c r="D24" s="192"/>
      <c r="E24" s="192"/>
      <c r="F24" s="192"/>
      <c r="G24" s="192"/>
      <c r="H24" s="192"/>
      <c r="I24" s="192"/>
      <c r="J24" s="192"/>
      <c r="K24" s="192"/>
      <c r="L24" s="192"/>
      <c r="M24" s="193"/>
    </row>
    <row r="25" spans="2:15" x14ac:dyDescent="0.2">
      <c r="B25" s="146"/>
      <c r="C25" s="146"/>
      <c r="D25" s="146"/>
      <c r="E25" s="146"/>
      <c r="F25" s="146"/>
      <c r="G25" s="158" t="s">
        <v>178</v>
      </c>
      <c r="H25" s="146"/>
      <c r="I25" s="146"/>
      <c r="J25" s="146"/>
      <c r="K25" s="146"/>
      <c r="L25" s="146"/>
      <c r="M25" s="146"/>
    </row>
    <row r="26" spans="2:15" ht="13.5" thickBot="1" x14ac:dyDescent="0.25">
      <c r="B26" s="169"/>
      <c r="C26" s="171"/>
      <c r="D26" s="170" t="s">
        <v>30</v>
      </c>
      <c r="E26" s="171"/>
      <c r="F26" s="171"/>
      <c r="G26" s="171"/>
      <c r="H26" s="170" t="s">
        <v>31</v>
      </c>
      <c r="I26" s="171"/>
      <c r="J26" s="171"/>
      <c r="K26" s="171"/>
      <c r="L26" s="171"/>
      <c r="M26" s="172"/>
    </row>
    <row r="27" spans="2:15" ht="13.5" thickBot="1" x14ac:dyDescent="0.25">
      <c r="B27" s="173"/>
      <c r="C27" s="146"/>
      <c r="D27" s="273" t="s">
        <v>164</v>
      </c>
      <c r="E27" s="273"/>
      <c r="F27" s="273"/>
      <c r="G27" s="301" t="s">
        <v>166</v>
      </c>
      <c r="H27" s="273" t="s">
        <v>164</v>
      </c>
      <c r="I27" s="273"/>
      <c r="J27" s="273"/>
      <c r="K27" s="273" t="s">
        <v>166</v>
      </c>
      <c r="L27" s="146"/>
      <c r="M27" s="181"/>
    </row>
    <row r="28" spans="2:15" ht="13.5" thickBot="1" x14ac:dyDescent="0.25">
      <c r="B28" s="173"/>
      <c r="C28" s="146"/>
      <c r="D28" s="139" t="s">
        <v>167</v>
      </c>
      <c r="E28" s="139" t="s">
        <v>168</v>
      </c>
      <c r="F28" s="176" t="s">
        <v>169</v>
      </c>
      <c r="G28" s="302"/>
      <c r="H28" s="139" t="s">
        <v>167</v>
      </c>
      <c r="I28" s="139" t="s">
        <v>168</v>
      </c>
      <c r="J28" s="176" t="s">
        <v>169</v>
      </c>
      <c r="K28" s="307"/>
      <c r="L28" s="146"/>
      <c r="M28" s="181"/>
    </row>
    <row r="29" spans="2:15" ht="13.5" thickBot="1" x14ac:dyDescent="0.25">
      <c r="B29" s="173"/>
      <c r="C29" s="146" t="s">
        <v>179</v>
      </c>
      <c r="D29" s="227"/>
      <c r="E29" s="177"/>
      <c r="F29" s="227"/>
      <c r="G29" s="230"/>
      <c r="H29" s="185"/>
      <c r="I29" s="177"/>
      <c r="J29" s="194"/>
      <c r="K29" s="195"/>
      <c r="L29" s="146"/>
      <c r="M29" s="181"/>
    </row>
    <row r="30" spans="2:15" ht="13.5" thickBot="1" x14ac:dyDescent="0.25">
      <c r="B30" s="173"/>
      <c r="C30" s="146" t="s">
        <v>180</v>
      </c>
      <c r="D30" s="227"/>
      <c r="E30" s="227"/>
      <c r="F30" s="182"/>
      <c r="G30" s="196"/>
      <c r="H30" s="197"/>
      <c r="I30" s="139"/>
      <c r="J30" s="183"/>
      <c r="K30" s="182"/>
      <c r="L30" s="146"/>
      <c r="M30" s="181"/>
    </row>
    <row r="31" spans="2:15" x14ac:dyDescent="0.2">
      <c r="B31" s="173"/>
      <c r="C31" s="146"/>
      <c r="D31" s="146"/>
      <c r="E31" s="146"/>
      <c r="F31" s="146"/>
      <c r="G31" s="146"/>
      <c r="H31" s="146"/>
      <c r="I31" s="146"/>
      <c r="J31" s="146"/>
      <c r="K31" s="146"/>
      <c r="L31" s="146"/>
      <c r="M31" s="181"/>
    </row>
    <row r="32" spans="2:15" ht="13.5" thickBot="1" x14ac:dyDescent="0.25">
      <c r="B32" s="173"/>
      <c r="C32" s="146"/>
      <c r="D32" s="146" t="s">
        <v>173</v>
      </c>
      <c r="E32" s="146"/>
      <c r="F32" s="146"/>
      <c r="G32" s="146"/>
      <c r="H32" s="146" t="s">
        <v>122</v>
      </c>
      <c r="I32" s="146"/>
      <c r="J32" s="146"/>
      <c r="K32" s="146"/>
      <c r="L32" s="146"/>
      <c r="M32" s="181"/>
    </row>
    <row r="33" spans="2:13" ht="13.5" thickBot="1" x14ac:dyDescent="0.25">
      <c r="B33" s="173"/>
      <c r="C33" s="146"/>
      <c r="D33" s="273" t="s">
        <v>164</v>
      </c>
      <c r="E33" s="273"/>
      <c r="F33" s="273"/>
      <c r="G33" s="301" t="s">
        <v>166</v>
      </c>
      <c r="H33" s="273" t="s">
        <v>164</v>
      </c>
      <c r="I33" s="273"/>
      <c r="J33" s="273"/>
      <c r="K33" s="273" t="s">
        <v>166</v>
      </c>
      <c r="L33" s="146"/>
      <c r="M33" s="181"/>
    </row>
    <row r="34" spans="2:13" ht="13.5" thickBot="1" x14ac:dyDescent="0.25">
      <c r="B34" s="173"/>
      <c r="C34" s="146"/>
      <c r="D34" s="139" t="s">
        <v>167</v>
      </c>
      <c r="E34" s="139" t="s">
        <v>168</v>
      </c>
      <c r="F34" s="139" t="s">
        <v>169</v>
      </c>
      <c r="G34" s="302"/>
      <c r="H34" s="139" t="s">
        <v>167</v>
      </c>
      <c r="I34" s="139" t="s">
        <v>168</v>
      </c>
      <c r="J34" s="139" t="s">
        <v>169</v>
      </c>
      <c r="K34" s="273"/>
      <c r="L34" s="146"/>
      <c r="M34" s="181"/>
    </row>
    <row r="35" spans="2:13" ht="13.5" thickBot="1" x14ac:dyDescent="0.25">
      <c r="B35" s="173"/>
      <c r="C35" s="146" t="s">
        <v>179</v>
      </c>
      <c r="D35" s="139"/>
      <c r="E35" s="139"/>
      <c r="F35" s="139"/>
      <c r="G35" s="139"/>
      <c r="H35" s="139"/>
      <c r="I35" s="139"/>
      <c r="J35" s="139"/>
      <c r="K35" s="139"/>
      <c r="L35" s="146"/>
      <c r="M35" s="181"/>
    </row>
    <row r="36" spans="2:13" ht="13.5" thickBot="1" x14ac:dyDescent="0.25">
      <c r="B36" s="173"/>
      <c r="C36" s="146" t="s">
        <v>180</v>
      </c>
      <c r="D36" s="139"/>
      <c r="E36" s="139"/>
      <c r="F36" s="139"/>
      <c r="G36" s="139"/>
      <c r="H36" s="139"/>
      <c r="I36" s="139"/>
      <c r="J36" s="139"/>
      <c r="K36" s="139"/>
      <c r="L36" s="146"/>
      <c r="M36" s="181"/>
    </row>
    <row r="37" spans="2:13" ht="9.75" customHeight="1" x14ac:dyDescent="0.2">
      <c r="B37" s="191"/>
      <c r="C37" s="192"/>
      <c r="D37" s="192"/>
      <c r="E37" s="192"/>
      <c r="F37" s="192"/>
      <c r="G37" s="192"/>
      <c r="H37" s="192"/>
      <c r="I37" s="192" t="s">
        <v>158</v>
      </c>
      <c r="J37" s="192"/>
      <c r="K37" s="192"/>
      <c r="L37" s="192"/>
      <c r="M37" s="193"/>
    </row>
    <row r="38" spans="2:13" x14ac:dyDescent="0.2">
      <c r="G38" s="135" t="s">
        <v>181</v>
      </c>
    </row>
    <row r="39" spans="2:13" x14ac:dyDescent="0.2">
      <c r="G39" s="135" t="s">
        <v>182</v>
      </c>
    </row>
    <row r="40" spans="2:13" x14ac:dyDescent="0.2">
      <c r="B40" s="169"/>
      <c r="C40" s="171"/>
      <c r="D40" s="171"/>
      <c r="E40" s="171"/>
      <c r="F40" s="171"/>
      <c r="G40" s="171"/>
      <c r="H40" s="171"/>
      <c r="I40" s="171"/>
      <c r="J40" s="171"/>
      <c r="K40" s="171"/>
      <c r="L40" s="171"/>
      <c r="M40" s="172"/>
    </row>
    <row r="41" spans="2:13" x14ac:dyDescent="0.2">
      <c r="B41" s="169" t="s">
        <v>183</v>
      </c>
      <c r="C41" s="171"/>
      <c r="D41" s="171"/>
      <c r="E41" s="171"/>
      <c r="F41" s="171"/>
      <c r="G41" s="171"/>
      <c r="H41" s="171"/>
      <c r="I41" s="171"/>
      <c r="J41" s="171"/>
      <c r="K41" s="171"/>
      <c r="L41" s="171"/>
      <c r="M41" s="172"/>
    </row>
    <row r="42" spans="2:13" x14ac:dyDescent="0.2">
      <c r="B42" s="198"/>
      <c r="C42" s="146"/>
      <c r="D42" s="199" t="s">
        <v>184</v>
      </c>
      <c r="E42" s="146"/>
      <c r="F42" s="146"/>
      <c r="G42" s="146"/>
      <c r="H42" s="146"/>
      <c r="I42" s="146"/>
      <c r="J42" s="146"/>
      <c r="K42" s="146"/>
      <c r="L42" s="146"/>
      <c r="M42" s="181"/>
    </row>
    <row r="43" spans="2:13" x14ac:dyDescent="0.2">
      <c r="B43" s="191"/>
      <c r="C43" s="192"/>
      <c r="D43" s="200"/>
      <c r="E43" s="192"/>
      <c r="F43" s="192"/>
      <c r="G43" s="192"/>
      <c r="H43" s="192"/>
      <c r="I43" s="192"/>
      <c r="J43" s="192"/>
      <c r="K43" s="192"/>
      <c r="L43" s="192"/>
      <c r="M43" s="193"/>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zoomScale="145" zoomScaleNormal="145" workbookViewId="0">
      <selection activeCell="I11" sqref="I11"/>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6"/>
      <c r="C1" s="308" t="s">
        <v>185</v>
      </c>
      <c r="D1" s="308"/>
      <c r="E1" s="308"/>
      <c r="F1" s="308"/>
      <c r="G1" s="308"/>
      <c r="H1" s="308"/>
      <c r="I1" s="308"/>
      <c r="J1" s="308"/>
    </row>
    <row r="2" spans="1:16384" x14ac:dyDescent="0.2">
      <c r="A2" s="236"/>
      <c r="C2" s="308" t="s">
        <v>186</v>
      </c>
      <c r="D2" s="308"/>
      <c r="E2" s="308"/>
      <c r="F2" s="308"/>
      <c r="G2" s="308"/>
      <c r="H2" s="308"/>
      <c r="I2" s="308"/>
      <c r="J2" s="308"/>
      <c r="L2" s="201"/>
    </row>
    <row r="3" spans="1:16384" x14ac:dyDescent="0.2">
      <c r="A3" s="236"/>
      <c r="C3" s="308" t="s">
        <v>187</v>
      </c>
      <c r="D3" s="308"/>
      <c r="E3" s="308"/>
      <c r="F3" s="308"/>
      <c r="G3" s="308"/>
      <c r="H3" s="308"/>
      <c r="I3" s="308"/>
      <c r="J3" s="308"/>
      <c r="K3" s="208"/>
      <c r="L3" s="202" t="s">
        <v>310</v>
      </c>
    </row>
    <row r="4" spans="1:16384" x14ac:dyDescent="0.2">
      <c r="A4" s="236"/>
      <c r="C4" s="308" t="s">
        <v>188</v>
      </c>
      <c r="D4" s="308"/>
      <c r="E4" s="308"/>
      <c r="F4" s="308"/>
      <c r="G4" s="308"/>
      <c r="H4" s="308"/>
      <c r="I4" s="308"/>
      <c r="J4" s="308"/>
      <c r="K4" s="208"/>
      <c r="L4" s="203">
        <v>2012</v>
      </c>
    </row>
    <row r="5" spans="1:16384" ht="13.5" thickBot="1" x14ac:dyDescent="0.25">
      <c r="A5" s="236"/>
      <c r="C5" s="235"/>
      <c r="D5" s="235"/>
      <c r="E5" s="235"/>
      <c r="F5" s="235"/>
      <c r="G5" s="235"/>
      <c r="H5" s="235"/>
      <c r="I5" s="235"/>
      <c r="J5" s="235"/>
      <c r="K5" s="235"/>
    </row>
    <row r="6" spans="1:16384" ht="27" customHeight="1" thickBot="1" x14ac:dyDescent="0.25">
      <c r="A6" s="241" t="s">
        <v>311</v>
      </c>
      <c r="B6" s="241" t="s">
        <v>312</v>
      </c>
      <c r="C6" s="241" t="s">
        <v>190</v>
      </c>
      <c r="D6" s="241" t="s">
        <v>191</v>
      </c>
      <c r="E6" s="241" t="s">
        <v>192</v>
      </c>
      <c r="F6" s="241" t="s">
        <v>193</v>
      </c>
      <c r="G6" s="241" t="s">
        <v>313</v>
      </c>
      <c r="H6" s="241" t="s">
        <v>314</v>
      </c>
      <c r="I6" s="241" t="s">
        <v>315</v>
      </c>
      <c r="J6" s="241" t="s">
        <v>316</v>
      </c>
      <c r="K6" s="241" t="s">
        <v>194</v>
      </c>
      <c r="L6" s="241" t="s">
        <v>195</v>
      </c>
    </row>
    <row r="7" spans="1:16384" s="252" customFormat="1" x14ac:dyDescent="0.2">
      <c r="A7" s="242" t="s">
        <v>302</v>
      </c>
      <c r="B7" s="243" t="s">
        <v>303</v>
      </c>
      <c r="C7" s="242" t="s">
        <v>292</v>
      </c>
      <c r="D7" s="244">
        <v>83850</v>
      </c>
      <c r="E7" s="244">
        <v>266.07</v>
      </c>
      <c r="F7" s="244">
        <v>48</v>
      </c>
      <c r="G7" s="244" t="s">
        <v>196</v>
      </c>
      <c r="H7" s="244" t="s">
        <v>197</v>
      </c>
      <c r="I7" s="245">
        <v>28960</v>
      </c>
      <c r="J7" s="244">
        <v>2</v>
      </c>
      <c r="K7" s="246" t="s">
        <v>198</v>
      </c>
      <c r="L7" s="244" t="s">
        <v>267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2">
      <c r="A8" s="204">
        <v>1</v>
      </c>
      <c r="B8" s="205" t="s">
        <v>317</v>
      </c>
      <c r="C8" s="204" t="s">
        <v>289</v>
      </c>
      <c r="D8" s="206">
        <v>56225</v>
      </c>
      <c r="E8" s="206">
        <v>230.67000000000002</v>
      </c>
      <c r="F8" s="206">
        <v>42</v>
      </c>
      <c r="G8" s="206" t="s">
        <v>196</v>
      </c>
      <c r="H8" s="206" t="s">
        <v>197</v>
      </c>
      <c r="I8" s="221">
        <v>79457.301587301583</v>
      </c>
      <c r="J8" s="206">
        <v>2</v>
      </c>
      <c r="K8" s="207" t="s">
        <v>198</v>
      </c>
      <c r="L8" s="206" t="s">
        <v>198</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2">
      <c r="A9" s="204">
        <v>2</v>
      </c>
      <c r="B9" s="205" t="s">
        <v>318</v>
      </c>
      <c r="C9" s="204" t="s">
        <v>289</v>
      </c>
      <c r="D9" s="206">
        <v>59731</v>
      </c>
      <c r="E9" s="206">
        <v>240.70000000000002</v>
      </c>
      <c r="F9" s="206">
        <v>43</v>
      </c>
      <c r="G9" s="206" t="s">
        <v>196</v>
      </c>
      <c r="H9" s="206" t="s">
        <v>197</v>
      </c>
      <c r="I9" s="221">
        <v>82611.904761904763</v>
      </c>
      <c r="J9" s="206">
        <v>1</v>
      </c>
      <c r="K9" s="207" t="s">
        <v>198</v>
      </c>
      <c r="L9" s="206" t="s">
        <v>198</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2">
      <c r="A10" s="204">
        <v>3</v>
      </c>
      <c r="B10" s="205" t="s">
        <v>319</v>
      </c>
      <c r="C10" s="204" t="s">
        <v>320</v>
      </c>
      <c r="D10" s="206">
        <v>83469</v>
      </c>
      <c r="E10" s="206">
        <v>265.56</v>
      </c>
      <c r="F10" s="206">
        <v>48</v>
      </c>
      <c r="G10" s="206" t="s">
        <v>196</v>
      </c>
      <c r="H10" s="206" t="s">
        <v>197</v>
      </c>
      <c r="I10" s="221">
        <v>158821.26984126985</v>
      </c>
      <c r="J10" s="206">
        <v>2</v>
      </c>
      <c r="K10" s="207" t="s">
        <v>198</v>
      </c>
      <c r="L10" s="206" t="s">
        <v>267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x14ac:dyDescent="0.2">
      <c r="I11" s="220">
        <f>SUM(I7:I10)</f>
        <v>349850.47619047621</v>
      </c>
      <c r="K11" t="s">
        <v>189</v>
      </c>
    </row>
    <row r="15" spans="1:16384" x14ac:dyDescent="0.2">
      <c r="I15" s="239"/>
    </row>
    <row r="17" spans="9:9" x14ac:dyDescent="0.2">
      <c r="I17" t="s">
        <v>272</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6"/>
      <c r="D1" s="208"/>
      <c r="E1" s="208"/>
      <c r="F1" s="208"/>
      <c r="G1" s="208"/>
      <c r="H1" s="208"/>
    </row>
    <row r="2" spans="1:10" x14ac:dyDescent="0.2">
      <c r="A2" s="236"/>
      <c r="B2" s="308" t="s">
        <v>186</v>
      </c>
      <c r="C2" s="308"/>
      <c r="D2" s="308"/>
      <c r="E2" s="308"/>
      <c r="F2" s="308"/>
      <c r="G2" s="308"/>
      <c r="H2" s="308"/>
      <c r="I2" s="308"/>
      <c r="J2" s="308"/>
    </row>
    <row r="3" spans="1:10" x14ac:dyDescent="0.2">
      <c r="A3" s="309" t="s">
        <v>101</v>
      </c>
      <c r="B3" s="309"/>
      <c r="C3" s="309"/>
      <c r="D3" s="309"/>
      <c r="E3" s="309"/>
      <c r="F3" s="309"/>
      <c r="G3" s="309"/>
      <c r="H3" s="309"/>
      <c r="I3" s="309"/>
      <c r="J3" s="309"/>
    </row>
    <row r="4" spans="1:10" ht="13.5" thickBot="1" x14ac:dyDescent="0.25">
      <c r="A4" s="236"/>
      <c r="B4" s="236"/>
      <c r="C4" s="236"/>
      <c r="D4" s="236"/>
      <c r="E4" s="236"/>
      <c r="F4" s="236"/>
      <c r="G4" s="236"/>
      <c r="H4" s="236"/>
      <c r="I4" s="236"/>
      <c r="J4" s="209" t="s">
        <v>321</v>
      </c>
    </row>
    <row r="5" spans="1:10" ht="26.25" customHeight="1" thickBot="1" x14ac:dyDescent="0.25">
      <c r="A5" s="241" t="s">
        <v>200</v>
      </c>
      <c r="B5" s="241" t="s">
        <v>322</v>
      </c>
      <c r="C5" s="241" t="s">
        <v>190</v>
      </c>
      <c r="D5" s="253" t="s">
        <v>201</v>
      </c>
      <c r="E5" s="254" t="s">
        <v>192</v>
      </c>
      <c r="F5" s="254" t="s">
        <v>193</v>
      </c>
      <c r="G5" s="254" t="s">
        <v>202</v>
      </c>
      <c r="H5" s="255" t="s">
        <v>203</v>
      </c>
      <c r="I5" s="254" t="s">
        <v>204</v>
      </c>
      <c r="J5" s="254" t="s">
        <v>205</v>
      </c>
    </row>
    <row r="6" spans="1:10" s="135" customFormat="1" ht="12.75" customHeight="1" x14ac:dyDescent="0.2">
      <c r="A6" s="256">
        <v>1</v>
      </c>
      <c r="B6" s="257" t="s">
        <v>208</v>
      </c>
      <c r="C6" s="213" t="s">
        <v>199</v>
      </c>
      <c r="D6" s="257">
        <v>2537</v>
      </c>
      <c r="E6" s="257">
        <v>67.930000000000007</v>
      </c>
      <c r="F6" s="257">
        <v>17</v>
      </c>
      <c r="G6" s="213" t="s">
        <v>209</v>
      </c>
      <c r="H6" s="258">
        <v>490.5</v>
      </c>
      <c r="I6" s="257" t="s">
        <v>206</v>
      </c>
      <c r="J6" s="257" t="s">
        <v>206</v>
      </c>
    </row>
    <row r="7" spans="1:10" s="135" customFormat="1" ht="12.75" customHeight="1" x14ac:dyDescent="0.2">
      <c r="A7" s="210">
        <v>2</v>
      </c>
      <c r="B7" s="211" t="s">
        <v>323</v>
      </c>
      <c r="C7" s="212" t="s">
        <v>324</v>
      </c>
      <c r="D7" s="211">
        <v>19885</v>
      </c>
      <c r="E7" s="211">
        <v>177</v>
      </c>
      <c r="F7" s="211">
        <v>28</v>
      </c>
      <c r="G7" s="213" t="s">
        <v>291</v>
      </c>
      <c r="H7" s="214">
        <v>28000</v>
      </c>
      <c r="I7" s="211" t="s">
        <v>325</v>
      </c>
      <c r="J7" s="211" t="s">
        <v>326</v>
      </c>
    </row>
    <row r="8" spans="1:10" s="135" customFormat="1" ht="12.75" customHeight="1" x14ac:dyDescent="0.2">
      <c r="A8" s="210">
        <v>3</v>
      </c>
      <c r="B8" s="211" t="s">
        <v>290</v>
      </c>
      <c r="C8" s="212" t="s">
        <v>199</v>
      </c>
      <c r="D8" s="211">
        <v>682</v>
      </c>
      <c r="E8" s="211">
        <v>50.7</v>
      </c>
      <c r="F8" s="211">
        <v>12</v>
      </c>
      <c r="G8" s="213" t="s">
        <v>209</v>
      </c>
      <c r="H8" s="214">
        <v>81.5</v>
      </c>
      <c r="I8" s="211" t="s">
        <v>206</v>
      </c>
      <c r="J8" s="211" t="s">
        <v>206</v>
      </c>
    </row>
    <row r="9" spans="1:10" s="135" customFormat="1" ht="12.75" customHeight="1" x14ac:dyDescent="0.2">
      <c r="A9" s="210">
        <v>4</v>
      </c>
      <c r="B9" s="211" t="s">
        <v>273</v>
      </c>
      <c r="C9" s="212" t="s">
        <v>199</v>
      </c>
      <c r="D9" s="211">
        <v>4067</v>
      </c>
      <c r="E9" s="211">
        <v>87.78</v>
      </c>
      <c r="F9" s="211">
        <v>27</v>
      </c>
      <c r="G9" s="213" t="s">
        <v>274</v>
      </c>
      <c r="H9" s="214">
        <v>78.337000000000003</v>
      </c>
      <c r="I9" s="211" t="s">
        <v>206</v>
      </c>
      <c r="J9" s="211" t="s">
        <v>206</v>
      </c>
    </row>
    <row r="10" spans="1:10" s="135" customFormat="1" ht="12.75" customHeight="1" x14ac:dyDescent="0.2">
      <c r="A10" s="210">
        <v>5</v>
      </c>
      <c r="B10" s="211" t="s">
        <v>293</v>
      </c>
      <c r="C10" s="212" t="s">
        <v>199</v>
      </c>
      <c r="D10" s="211">
        <v>713</v>
      </c>
      <c r="E10" s="211">
        <v>51</v>
      </c>
      <c r="F10" s="211">
        <v>12</v>
      </c>
      <c r="G10" s="213" t="s">
        <v>209</v>
      </c>
      <c r="H10" s="214">
        <v>37.6</v>
      </c>
      <c r="I10" s="211" t="s">
        <v>206</v>
      </c>
      <c r="J10" s="211" t="s">
        <v>206</v>
      </c>
    </row>
    <row r="11" spans="1:10" s="135" customFormat="1" ht="12.75" customHeight="1" x14ac:dyDescent="0.2">
      <c r="A11" s="210">
        <v>6</v>
      </c>
      <c r="B11" s="211" t="s">
        <v>327</v>
      </c>
      <c r="C11" s="212" t="s">
        <v>199</v>
      </c>
      <c r="D11" s="211">
        <v>98</v>
      </c>
      <c r="E11" s="211">
        <v>30.78</v>
      </c>
      <c r="F11" s="211">
        <v>7</v>
      </c>
      <c r="G11" s="213" t="s">
        <v>207</v>
      </c>
      <c r="H11" s="214">
        <v>18.899999999999999</v>
      </c>
      <c r="I11" s="211" t="s">
        <v>206</v>
      </c>
      <c r="J11" s="211" t="s">
        <v>206</v>
      </c>
    </row>
    <row r="12" spans="1:10" s="135" customFormat="1" ht="12.75" customHeight="1" x14ac:dyDescent="0.2">
      <c r="A12" s="210">
        <v>7</v>
      </c>
      <c r="B12" s="211" t="s">
        <v>290</v>
      </c>
      <c r="C12" s="212" t="s">
        <v>199</v>
      </c>
      <c r="D12" s="211">
        <v>682</v>
      </c>
      <c r="E12" s="211">
        <v>50.7</v>
      </c>
      <c r="F12" s="211">
        <v>12</v>
      </c>
      <c r="G12" s="213" t="s">
        <v>209</v>
      </c>
      <c r="H12" s="214">
        <v>14.5</v>
      </c>
      <c r="I12" s="211" t="s">
        <v>206</v>
      </c>
      <c r="J12" s="211" t="s">
        <v>206</v>
      </c>
    </row>
    <row r="13" spans="1:10" s="135" customFormat="1" ht="12.75" customHeight="1" x14ac:dyDescent="0.2">
      <c r="A13" s="210">
        <v>8</v>
      </c>
      <c r="B13" s="211" t="s">
        <v>293</v>
      </c>
      <c r="C13" s="212" t="s">
        <v>199</v>
      </c>
      <c r="D13" s="211">
        <v>713</v>
      </c>
      <c r="E13" s="211">
        <v>51</v>
      </c>
      <c r="F13" s="211">
        <v>12</v>
      </c>
      <c r="G13" s="213" t="s">
        <v>209</v>
      </c>
      <c r="H13" s="214">
        <v>3</v>
      </c>
      <c r="I13" s="211" t="s">
        <v>206</v>
      </c>
      <c r="J13" s="211" t="s">
        <v>206</v>
      </c>
    </row>
    <row r="14" spans="1:10" s="135" customFormat="1" ht="12.75" customHeight="1" x14ac:dyDescent="0.2">
      <c r="A14" s="210">
        <v>9</v>
      </c>
      <c r="B14" s="211" t="s">
        <v>293</v>
      </c>
      <c r="C14" s="212" t="s">
        <v>199</v>
      </c>
      <c r="D14" s="211">
        <v>713</v>
      </c>
      <c r="E14" s="211">
        <v>51</v>
      </c>
      <c r="F14" s="211">
        <v>12</v>
      </c>
      <c r="G14" s="213" t="s">
        <v>209</v>
      </c>
      <c r="H14" s="214">
        <v>110</v>
      </c>
      <c r="I14" s="211" t="s">
        <v>206</v>
      </c>
      <c r="J14" s="211" t="s">
        <v>206</v>
      </c>
    </row>
    <row r="15" spans="1:10" s="135" customFormat="1" ht="12.75" customHeight="1" x14ac:dyDescent="0.2">
      <c r="A15" s="210">
        <v>10</v>
      </c>
      <c r="B15" s="211" t="s">
        <v>293</v>
      </c>
      <c r="C15" s="212" t="s">
        <v>199</v>
      </c>
      <c r="D15" s="211">
        <v>713</v>
      </c>
      <c r="E15" s="211">
        <v>51</v>
      </c>
      <c r="F15" s="211">
        <v>12</v>
      </c>
      <c r="G15" s="213" t="s">
        <v>209</v>
      </c>
      <c r="H15" s="214">
        <v>1</v>
      </c>
      <c r="I15" s="211" t="s">
        <v>206</v>
      </c>
      <c r="J15" s="211" t="s">
        <v>206</v>
      </c>
    </row>
    <row r="16" spans="1:10" s="135" customFormat="1" ht="12.75" customHeight="1" x14ac:dyDescent="0.2">
      <c r="A16" s="210">
        <v>11</v>
      </c>
      <c r="B16" s="211" t="s">
        <v>328</v>
      </c>
      <c r="C16" s="212" t="s">
        <v>329</v>
      </c>
      <c r="D16" s="211">
        <v>4951</v>
      </c>
      <c r="E16" s="211">
        <v>110</v>
      </c>
      <c r="F16" s="211">
        <v>18</v>
      </c>
      <c r="G16" s="213" t="s">
        <v>196</v>
      </c>
      <c r="H16" s="214">
        <v>5460.2709999999997</v>
      </c>
      <c r="I16" s="211" t="s">
        <v>330</v>
      </c>
      <c r="J16" s="211" t="s">
        <v>330</v>
      </c>
    </row>
    <row r="17" spans="1:10" s="135" customFormat="1" ht="12.75" customHeight="1" x14ac:dyDescent="0.2">
      <c r="A17" s="210">
        <v>12</v>
      </c>
      <c r="B17" s="211" t="s">
        <v>331</v>
      </c>
      <c r="C17" s="212" t="s">
        <v>252</v>
      </c>
      <c r="D17" s="211">
        <v>4191</v>
      </c>
      <c r="E17" s="211">
        <v>95.4</v>
      </c>
      <c r="F17" s="211">
        <v>27</v>
      </c>
      <c r="G17" s="213" t="s">
        <v>332</v>
      </c>
      <c r="H17" s="214">
        <v>60</v>
      </c>
      <c r="I17" s="211" t="s">
        <v>206</v>
      </c>
      <c r="J17" s="211" t="s">
        <v>206</v>
      </c>
    </row>
    <row r="18" spans="1:10" s="135" customFormat="1" ht="12.75" customHeight="1" x14ac:dyDescent="0.2">
      <c r="A18" s="210">
        <v>13</v>
      </c>
      <c r="B18" s="211" t="s">
        <v>208</v>
      </c>
      <c r="C18" s="212" t="s">
        <v>199</v>
      </c>
      <c r="D18" s="211">
        <v>2537</v>
      </c>
      <c r="E18" s="211">
        <v>67.930000000000007</v>
      </c>
      <c r="F18" s="211">
        <v>17</v>
      </c>
      <c r="G18" s="213" t="s">
        <v>209</v>
      </c>
      <c r="H18" s="214">
        <v>338.94</v>
      </c>
      <c r="I18" s="211" t="s">
        <v>206</v>
      </c>
      <c r="J18" s="211" t="s">
        <v>206</v>
      </c>
    </row>
    <row r="19" spans="1:10" s="135" customFormat="1" ht="12.75" customHeight="1" x14ac:dyDescent="0.2">
      <c r="A19" s="210">
        <v>14</v>
      </c>
      <c r="B19" s="211" t="s">
        <v>290</v>
      </c>
      <c r="C19" s="212" t="s">
        <v>199</v>
      </c>
      <c r="D19" s="211">
        <v>682</v>
      </c>
      <c r="E19" s="211">
        <v>50.7</v>
      </c>
      <c r="F19" s="211">
        <v>12</v>
      </c>
      <c r="G19" s="213" t="s">
        <v>209</v>
      </c>
      <c r="H19" s="214">
        <v>26</v>
      </c>
      <c r="I19" s="211" t="s">
        <v>206</v>
      </c>
      <c r="J19" s="211" t="s">
        <v>206</v>
      </c>
    </row>
    <row r="20" spans="1:10" s="135" customFormat="1" ht="12.75" customHeight="1" x14ac:dyDescent="0.2">
      <c r="A20" s="210">
        <v>15</v>
      </c>
      <c r="B20" s="211" t="s">
        <v>290</v>
      </c>
      <c r="C20" s="212" t="s">
        <v>199</v>
      </c>
      <c r="D20" s="211">
        <v>682</v>
      </c>
      <c r="E20" s="211">
        <v>50.7</v>
      </c>
      <c r="F20" s="211">
        <v>12</v>
      </c>
      <c r="G20" s="213" t="s">
        <v>209</v>
      </c>
      <c r="H20" s="214">
        <v>3</v>
      </c>
      <c r="I20" s="211" t="s">
        <v>206</v>
      </c>
      <c r="J20" s="211" t="s">
        <v>206</v>
      </c>
    </row>
    <row r="21" spans="1:10" x14ac:dyDescent="0.2">
      <c r="H21" s="215">
        <f>SUM(H6:H20)</f>
        <v>34723.548000000003</v>
      </c>
    </row>
    <row r="22" spans="1:10" x14ac:dyDescent="0.2">
      <c r="H22" s="216"/>
    </row>
    <row r="27" spans="1:10" x14ac:dyDescent="0.2">
      <c r="I27" t="s">
        <v>272</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36" bestFit="1" customWidth="1"/>
    <col min="4" max="4" width="6.28515625" customWidth="1"/>
    <col min="5" max="5" width="6.85546875" customWidth="1"/>
    <col min="6" max="6" width="6.7109375" customWidth="1"/>
    <col min="7" max="7" width="20.42578125" style="236" bestFit="1" customWidth="1"/>
    <col min="8" max="9" width="16.7109375" bestFit="1" customWidth="1"/>
  </cols>
  <sheetData>
    <row r="1" spans="1:9" x14ac:dyDescent="0.2">
      <c r="A1" s="236"/>
      <c r="D1" s="208"/>
      <c r="E1" s="208"/>
      <c r="F1" s="208"/>
      <c r="G1" s="235"/>
    </row>
    <row r="2" spans="1:9" x14ac:dyDescent="0.2">
      <c r="A2" s="236"/>
      <c r="B2" s="308" t="s">
        <v>186</v>
      </c>
      <c r="C2" s="308"/>
      <c r="D2" s="308"/>
      <c r="E2" s="308"/>
      <c r="F2" s="308"/>
      <c r="G2" s="308"/>
      <c r="H2" s="308"/>
      <c r="I2" s="308"/>
    </row>
    <row r="3" spans="1:9" x14ac:dyDescent="0.2">
      <c r="A3" s="309" t="s">
        <v>102</v>
      </c>
      <c r="B3" s="309"/>
      <c r="C3" s="309"/>
      <c r="D3" s="309"/>
      <c r="E3" s="309"/>
      <c r="F3" s="309"/>
      <c r="G3" s="309"/>
      <c r="H3" s="309"/>
      <c r="I3" s="309"/>
    </row>
    <row r="4" spans="1:9" ht="13.5" thickBot="1" x14ac:dyDescent="0.25">
      <c r="A4" s="236"/>
      <c r="B4" s="236"/>
      <c r="D4" s="236"/>
      <c r="E4" s="236"/>
      <c r="F4" s="236"/>
      <c r="H4" s="236"/>
      <c r="I4" s="217" t="s">
        <v>321</v>
      </c>
    </row>
    <row r="5" spans="1:9" ht="26.25" customHeight="1" thickBot="1" x14ac:dyDescent="0.25">
      <c r="A5" s="241" t="s">
        <v>200</v>
      </c>
      <c r="B5" s="241" t="s">
        <v>322</v>
      </c>
      <c r="C5" s="241" t="s">
        <v>190</v>
      </c>
      <c r="D5" s="255" t="s">
        <v>201</v>
      </c>
      <c r="E5" s="241" t="s">
        <v>192</v>
      </c>
      <c r="F5" s="241" t="s">
        <v>193</v>
      </c>
      <c r="G5" s="241" t="s">
        <v>202</v>
      </c>
      <c r="H5" s="241" t="s">
        <v>204</v>
      </c>
      <c r="I5" s="241" t="s">
        <v>205</v>
      </c>
    </row>
    <row r="6" spans="1:9" s="135" customFormat="1" ht="12.75" customHeight="1" x14ac:dyDescent="0.2">
      <c r="A6" s="259">
        <v>1</v>
      </c>
      <c r="B6" s="259" t="s">
        <v>286</v>
      </c>
      <c r="C6" s="260" t="s">
        <v>210</v>
      </c>
      <c r="D6" s="259">
        <v>482</v>
      </c>
      <c r="E6" s="259">
        <v>50.38</v>
      </c>
      <c r="F6" s="259">
        <v>10</v>
      </c>
      <c r="G6" s="260" t="s">
        <v>209</v>
      </c>
      <c r="H6" s="260" t="s">
        <v>199</v>
      </c>
      <c r="I6" s="260" t="s">
        <v>199</v>
      </c>
    </row>
    <row r="7" spans="1:9" s="135" customFormat="1" ht="12.75" customHeight="1" x14ac:dyDescent="0.2">
      <c r="A7" s="218">
        <v>2</v>
      </c>
      <c r="B7" s="218" t="s">
        <v>333</v>
      </c>
      <c r="C7" s="219" t="s">
        <v>216</v>
      </c>
      <c r="D7" s="218">
        <v>207</v>
      </c>
      <c r="E7" s="218">
        <v>24.900000000000002</v>
      </c>
      <c r="F7" s="218">
        <v>9</v>
      </c>
      <c r="G7" s="219" t="s">
        <v>222</v>
      </c>
      <c r="H7" s="219" t="s">
        <v>199</v>
      </c>
      <c r="I7" s="219" t="s">
        <v>199</v>
      </c>
    </row>
    <row r="8" spans="1:9" s="135" customFormat="1" ht="12.75" customHeight="1" x14ac:dyDescent="0.2">
      <c r="A8" s="218">
        <v>3</v>
      </c>
      <c r="B8" s="218" t="s">
        <v>334</v>
      </c>
      <c r="C8" s="219" t="s">
        <v>216</v>
      </c>
      <c r="D8" s="218">
        <v>283</v>
      </c>
      <c r="E8" s="218">
        <v>29.04</v>
      </c>
      <c r="F8" s="218">
        <v>9</v>
      </c>
      <c r="G8" s="219" t="s">
        <v>222</v>
      </c>
      <c r="H8" s="219" t="s">
        <v>199</v>
      </c>
      <c r="I8" s="219" t="s">
        <v>199</v>
      </c>
    </row>
    <row r="9" spans="1:9" s="135" customFormat="1" ht="12.75" customHeight="1" x14ac:dyDescent="0.2">
      <c r="A9" s="218">
        <v>4</v>
      </c>
      <c r="B9" s="218" t="s">
        <v>235</v>
      </c>
      <c r="C9" s="219" t="s">
        <v>210</v>
      </c>
      <c r="D9" s="218">
        <v>495</v>
      </c>
      <c r="E9" s="218">
        <v>45.28</v>
      </c>
      <c r="F9" s="218">
        <v>11</v>
      </c>
      <c r="G9" s="219" t="s">
        <v>209</v>
      </c>
      <c r="H9" s="219" t="s">
        <v>199</v>
      </c>
      <c r="I9" s="219" t="s">
        <v>199</v>
      </c>
    </row>
    <row r="10" spans="1:9" s="135" customFormat="1" ht="12.75" customHeight="1" x14ac:dyDescent="0.2">
      <c r="A10" s="218">
        <v>5</v>
      </c>
      <c r="B10" s="218" t="s">
        <v>225</v>
      </c>
      <c r="C10" s="219" t="s">
        <v>210</v>
      </c>
      <c r="D10" s="218">
        <v>1922</v>
      </c>
      <c r="E10" s="218">
        <v>58.63</v>
      </c>
      <c r="F10" s="218">
        <v>16</v>
      </c>
      <c r="G10" s="219" t="s">
        <v>209</v>
      </c>
      <c r="H10" s="219" t="s">
        <v>199</v>
      </c>
      <c r="I10" s="219" t="s">
        <v>199</v>
      </c>
    </row>
    <row r="11" spans="1:9" s="135" customFormat="1" ht="12.75" customHeight="1" x14ac:dyDescent="0.2">
      <c r="A11" s="218">
        <v>6</v>
      </c>
      <c r="B11" s="218" t="s">
        <v>231</v>
      </c>
      <c r="C11" s="219" t="s">
        <v>210</v>
      </c>
      <c r="D11" s="218">
        <v>1577</v>
      </c>
      <c r="E11" s="218">
        <v>62.940000000000005</v>
      </c>
      <c r="F11" s="218">
        <v>13</v>
      </c>
      <c r="G11" s="219" t="s">
        <v>209</v>
      </c>
      <c r="H11" s="219" t="s">
        <v>199</v>
      </c>
      <c r="I11" s="219" t="s">
        <v>199</v>
      </c>
    </row>
    <row r="12" spans="1:9" s="135" customFormat="1" ht="12.75" customHeight="1" x14ac:dyDescent="0.2">
      <c r="A12" s="218">
        <v>7</v>
      </c>
      <c r="B12" s="218" t="s">
        <v>213</v>
      </c>
      <c r="C12" s="219" t="s">
        <v>210</v>
      </c>
      <c r="D12" s="218">
        <v>324</v>
      </c>
      <c r="E12" s="218">
        <v>43.31</v>
      </c>
      <c r="F12" s="218">
        <v>9</v>
      </c>
      <c r="G12" s="219" t="s">
        <v>207</v>
      </c>
      <c r="H12" s="219" t="s">
        <v>199</v>
      </c>
      <c r="I12" s="219" t="s">
        <v>199</v>
      </c>
    </row>
    <row r="13" spans="1:9" s="135" customFormat="1" ht="12.75" customHeight="1" x14ac:dyDescent="0.2">
      <c r="A13" s="218">
        <v>8</v>
      </c>
      <c r="B13" s="218" t="s">
        <v>247</v>
      </c>
      <c r="C13" s="219" t="s">
        <v>210</v>
      </c>
      <c r="D13" s="218">
        <v>359</v>
      </c>
      <c r="E13" s="218">
        <v>43.71</v>
      </c>
      <c r="F13" s="218">
        <v>12</v>
      </c>
      <c r="G13" s="219" t="s">
        <v>207</v>
      </c>
      <c r="H13" s="219" t="s">
        <v>199</v>
      </c>
      <c r="I13" s="219" t="s">
        <v>199</v>
      </c>
    </row>
    <row r="14" spans="1:9" s="135" customFormat="1" ht="12.75" customHeight="1" x14ac:dyDescent="0.2">
      <c r="A14" s="218">
        <v>9</v>
      </c>
      <c r="B14" s="218" t="s">
        <v>212</v>
      </c>
      <c r="C14" s="219" t="s">
        <v>210</v>
      </c>
      <c r="D14" s="218">
        <v>298</v>
      </c>
      <c r="E14" s="218">
        <v>41.45</v>
      </c>
      <c r="F14" s="218">
        <v>9</v>
      </c>
      <c r="G14" s="219" t="s">
        <v>207</v>
      </c>
      <c r="H14" s="219" t="s">
        <v>199</v>
      </c>
      <c r="I14" s="219" t="s">
        <v>199</v>
      </c>
    </row>
    <row r="15" spans="1:9" s="135" customFormat="1" ht="12.75" customHeight="1" x14ac:dyDescent="0.2">
      <c r="A15" s="218">
        <v>10</v>
      </c>
      <c r="B15" s="218" t="s">
        <v>229</v>
      </c>
      <c r="C15" s="219" t="s">
        <v>210</v>
      </c>
      <c r="D15" s="218">
        <v>495</v>
      </c>
      <c r="E15" s="218">
        <v>45.28</v>
      </c>
      <c r="F15" s="218">
        <v>11</v>
      </c>
      <c r="G15" s="219" t="s">
        <v>207</v>
      </c>
      <c r="H15" s="219" t="s">
        <v>199</v>
      </c>
      <c r="I15" s="219" t="s">
        <v>199</v>
      </c>
    </row>
    <row r="16" spans="1:9" s="135" customFormat="1" ht="12.75" customHeight="1" x14ac:dyDescent="0.2">
      <c r="A16" s="218">
        <v>11</v>
      </c>
      <c r="B16" s="218" t="s">
        <v>226</v>
      </c>
      <c r="C16" s="219" t="s">
        <v>210</v>
      </c>
      <c r="D16" s="218">
        <v>337</v>
      </c>
      <c r="E16" s="218">
        <v>50.24</v>
      </c>
      <c r="F16" s="218">
        <v>9</v>
      </c>
      <c r="G16" s="219" t="s">
        <v>207</v>
      </c>
      <c r="H16" s="219" t="s">
        <v>199</v>
      </c>
      <c r="I16" s="219" t="s">
        <v>199</v>
      </c>
    </row>
    <row r="17" spans="1:9" s="135" customFormat="1" ht="12.75" customHeight="1" x14ac:dyDescent="0.2">
      <c r="A17" s="218">
        <v>12</v>
      </c>
      <c r="B17" s="218" t="s">
        <v>239</v>
      </c>
      <c r="C17" s="219" t="s">
        <v>210</v>
      </c>
      <c r="D17" s="218">
        <v>4721</v>
      </c>
      <c r="E17" s="218">
        <v>110.72</v>
      </c>
      <c r="F17" s="218">
        <v>18</v>
      </c>
      <c r="G17" s="219" t="s">
        <v>196</v>
      </c>
      <c r="H17" s="219" t="s">
        <v>199</v>
      </c>
      <c r="I17" s="219" t="s">
        <v>199</v>
      </c>
    </row>
    <row r="18" spans="1:9" s="135" customFormat="1" ht="12.75" customHeight="1" x14ac:dyDescent="0.2">
      <c r="A18" s="218">
        <v>13</v>
      </c>
      <c r="B18" s="218" t="s">
        <v>282</v>
      </c>
      <c r="C18" s="219" t="s">
        <v>210</v>
      </c>
      <c r="D18" s="218">
        <v>1549</v>
      </c>
      <c r="E18" s="218">
        <v>67.210000000000008</v>
      </c>
      <c r="F18" s="218">
        <v>16</v>
      </c>
      <c r="G18" s="219" t="s">
        <v>209</v>
      </c>
      <c r="H18" s="219" t="s">
        <v>199</v>
      </c>
      <c r="I18" s="219" t="s">
        <v>199</v>
      </c>
    </row>
    <row r="19" spans="1:9" s="135" customFormat="1" ht="12.75" customHeight="1" x14ac:dyDescent="0.2">
      <c r="A19" s="218">
        <v>14</v>
      </c>
      <c r="B19" s="218" t="s">
        <v>253</v>
      </c>
      <c r="C19" s="219" t="s">
        <v>210</v>
      </c>
      <c r="D19" s="218">
        <v>2899</v>
      </c>
      <c r="E19" s="218">
        <v>69</v>
      </c>
      <c r="F19" s="218">
        <v>17</v>
      </c>
      <c r="G19" s="219" t="s">
        <v>209</v>
      </c>
      <c r="H19" s="219" t="s">
        <v>199</v>
      </c>
      <c r="I19" s="219" t="s">
        <v>199</v>
      </c>
    </row>
    <row r="20" spans="1:9" s="135" customFormat="1" ht="12.75" customHeight="1" x14ac:dyDescent="0.2">
      <c r="A20" s="218">
        <v>15</v>
      </c>
      <c r="B20" s="218" t="s">
        <v>296</v>
      </c>
      <c r="C20" s="219" t="s">
        <v>210</v>
      </c>
      <c r="D20" s="218">
        <v>1674</v>
      </c>
      <c r="E20" s="218">
        <v>55.870000000000005</v>
      </c>
      <c r="F20" s="218">
        <v>16</v>
      </c>
      <c r="G20" s="219" t="s">
        <v>209</v>
      </c>
      <c r="H20" s="219" t="s">
        <v>199</v>
      </c>
      <c r="I20" s="219" t="s">
        <v>199</v>
      </c>
    </row>
    <row r="21" spans="1:9" s="135" customFormat="1" ht="12.75" customHeight="1" x14ac:dyDescent="0.2">
      <c r="A21" s="218">
        <v>16</v>
      </c>
      <c r="B21" s="218" t="s">
        <v>306</v>
      </c>
      <c r="C21" s="219" t="s">
        <v>216</v>
      </c>
      <c r="D21" s="218">
        <v>1235</v>
      </c>
      <c r="E21" s="218">
        <v>61.9</v>
      </c>
      <c r="F21" s="218">
        <v>14</v>
      </c>
      <c r="G21" s="219" t="s">
        <v>209</v>
      </c>
      <c r="H21" s="219" t="s">
        <v>199</v>
      </c>
      <c r="I21" s="219" t="s">
        <v>199</v>
      </c>
    </row>
    <row r="22" spans="1:9" s="135" customFormat="1" ht="12.75" customHeight="1" x14ac:dyDescent="0.2">
      <c r="A22" s="218">
        <v>17</v>
      </c>
      <c r="B22" s="218" t="s">
        <v>245</v>
      </c>
      <c r="C22" s="219" t="s">
        <v>210</v>
      </c>
      <c r="D22" s="218">
        <v>1674</v>
      </c>
      <c r="E22" s="218">
        <v>56</v>
      </c>
      <c r="F22" s="218">
        <v>16</v>
      </c>
      <c r="G22" s="219" t="s">
        <v>209</v>
      </c>
      <c r="H22" s="219" t="s">
        <v>199</v>
      </c>
      <c r="I22" s="219" t="s">
        <v>199</v>
      </c>
    </row>
    <row r="23" spans="1:9" s="135" customFormat="1" ht="12.75" customHeight="1" x14ac:dyDescent="0.2">
      <c r="A23" s="218">
        <v>18</v>
      </c>
      <c r="B23" s="218" t="s">
        <v>297</v>
      </c>
      <c r="C23" s="219" t="s">
        <v>252</v>
      </c>
      <c r="D23" s="218">
        <v>2899</v>
      </c>
      <c r="E23" s="218">
        <v>69</v>
      </c>
      <c r="F23" s="218">
        <v>17</v>
      </c>
      <c r="G23" s="219" t="s">
        <v>209</v>
      </c>
      <c r="H23" s="219" t="s">
        <v>199</v>
      </c>
      <c r="I23" s="219" t="s">
        <v>199</v>
      </c>
    </row>
    <row r="24" spans="1:9" s="135" customFormat="1" ht="12.75" customHeight="1" x14ac:dyDescent="0.2">
      <c r="A24" s="218">
        <v>19</v>
      </c>
      <c r="B24" s="218" t="s">
        <v>285</v>
      </c>
      <c r="C24" s="219" t="s">
        <v>210</v>
      </c>
      <c r="D24" s="218">
        <v>1943</v>
      </c>
      <c r="E24" s="218">
        <v>58.6</v>
      </c>
      <c r="F24" s="218">
        <v>16</v>
      </c>
      <c r="G24" s="219" t="s">
        <v>284</v>
      </c>
      <c r="H24" s="219" t="s">
        <v>199</v>
      </c>
      <c r="I24" s="219" t="s">
        <v>199</v>
      </c>
    </row>
    <row r="25" spans="1:9" s="135" customFormat="1" ht="12.75" customHeight="1" x14ac:dyDescent="0.2">
      <c r="A25" s="218">
        <v>20</v>
      </c>
      <c r="B25" s="218" t="s">
        <v>286</v>
      </c>
      <c r="C25" s="219" t="s">
        <v>210</v>
      </c>
      <c r="D25" s="218">
        <v>482</v>
      </c>
      <c r="E25" s="218">
        <v>50.38</v>
      </c>
      <c r="F25" s="218">
        <v>10</v>
      </c>
      <c r="G25" s="219" t="s">
        <v>209</v>
      </c>
      <c r="H25" s="219" t="s">
        <v>199</v>
      </c>
      <c r="I25" s="219" t="s">
        <v>199</v>
      </c>
    </row>
    <row r="26" spans="1:9" s="135" customFormat="1" ht="12.75" customHeight="1" x14ac:dyDescent="0.2">
      <c r="A26" s="218">
        <v>21</v>
      </c>
      <c r="B26" s="218" t="s">
        <v>220</v>
      </c>
      <c r="C26" s="219" t="s">
        <v>210</v>
      </c>
      <c r="D26" s="218">
        <v>2542</v>
      </c>
      <c r="E26" s="218">
        <v>67.930000000000007</v>
      </c>
      <c r="F26" s="218">
        <v>17</v>
      </c>
      <c r="G26" s="219" t="s">
        <v>209</v>
      </c>
      <c r="H26" s="219" t="s">
        <v>199</v>
      </c>
      <c r="I26" s="219" t="s">
        <v>199</v>
      </c>
    </row>
    <row r="27" spans="1:9" s="135" customFormat="1" ht="12.75" customHeight="1" x14ac:dyDescent="0.2">
      <c r="A27" s="218">
        <v>22</v>
      </c>
      <c r="B27" s="218" t="s">
        <v>233</v>
      </c>
      <c r="C27" s="219" t="s">
        <v>210</v>
      </c>
      <c r="D27" s="218">
        <v>337</v>
      </c>
      <c r="E27" s="218">
        <v>47.1</v>
      </c>
      <c r="F27" s="218">
        <v>8</v>
      </c>
      <c r="G27" s="219" t="s">
        <v>207</v>
      </c>
      <c r="H27" s="219" t="s">
        <v>199</v>
      </c>
      <c r="I27" s="219" t="s">
        <v>199</v>
      </c>
    </row>
    <row r="28" spans="1:9" s="135" customFormat="1" ht="12.75" customHeight="1" x14ac:dyDescent="0.2">
      <c r="A28" s="218">
        <v>23</v>
      </c>
      <c r="B28" s="218" t="s">
        <v>268</v>
      </c>
      <c r="C28" s="219" t="s">
        <v>210</v>
      </c>
      <c r="D28" s="218">
        <v>455</v>
      </c>
      <c r="E28" s="218">
        <v>53.64</v>
      </c>
      <c r="F28" s="218">
        <v>10</v>
      </c>
      <c r="G28" s="219" t="s">
        <v>207</v>
      </c>
      <c r="H28" s="219" t="s">
        <v>199</v>
      </c>
      <c r="I28" s="219" t="s">
        <v>199</v>
      </c>
    </row>
    <row r="29" spans="1:9" s="135" customFormat="1" ht="12.75" customHeight="1" x14ac:dyDescent="0.2">
      <c r="A29" s="218">
        <v>24</v>
      </c>
      <c r="B29" s="218" t="s">
        <v>217</v>
      </c>
      <c r="C29" s="219" t="s">
        <v>210</v>
      </c>
      <c r="D29" s="218">
        <v>325</v>
      </c>
      <c r="E29" s="218">
        <v>43.34</v>
      </c>
      <c r="F29" s="218">
        <v>9</v>
      </c>
      <c r="G29" s="219" t="s">
        <v>207</v>
      </c>
      <c r="H29" s="219" t="s">
        <v>199</v>
      </c>
      <c r="I29" s="219" t="s">
        <v>199</v>
      </c>
    </row>
    <row r="30" spans="1:9" s="135" customFormat="1" ht="12.75" customHeight="1" x14ac:dyDescent="0.2">
      <c r="A30" s="218">
        <v>25</v>
      </c>
      <c r="B30" s="218" t="s">
        <v>243</v>
      </c>
      <c r="C30" s="219" t="s">
        <v>210</v>
      </c>
      <c r="D30" s="218">
        <v>182.25</v>
      </c>
      <c r="E30" s="218">
        <v>32.74</v>
      </c>
      <c r="F30" s="218">
        <v>7</v>
      </c>
      <c r="G30" s="219" t="s">
        <v>207</v>
      </c>
      <c r="H30" s="219" t="s">
        <v>199</v>
      </c>
      <c r="I30" s="219" t="s">
        <v>199</v>
      </c>
    </row>
    <row r="31" spans="1:9" s="135" customFormat="1" ht="12.75" customHeight="1" x14ac:dyDescent="0.2">
      <c r="A31" s="218">
        <v>26</v>
      </c>
      <c r="B31" s="218" t="s">
        <v>271</v>
      </c>
      <c r="C31" s="219" t="s">
        <v>210</v>
      </c>
      <c r="D31" s="218">
        <v>444</v>
      </c>
      <c r="E31" s="218">
        <v>53.64</v>
      </c>
      <c r="F31" s="218">
        <v>10</v>
      </c>
      <c r="G31" s="219" t="s">
        <v>207</v>
      </c>
      <c r="H31" s="219" t="s">
        <v>199</v>
      </c>
      <c r="I31" s="219" t="s">
        <v>199</v>
      </c>
    </row>
    <row r="32" spans="1:9" s="135" customFormat="1" ht="12.75" customHeight="1" x14ac:dyDescent="0.2">
      <c r="A32" s="218">
        <v>27</v>
      </c>
      <c r="B32" s="218" t="s">
        <v>227</v>
      </c>
      <c r="C32" s="219" t="s">
        <v>210</v>
      </c>
      <c r="D32" s="218">
        <v>482</v>
      </c>
      <c r="E32" s="218">
        <v>50.38</v>
      </c>
      <c r="F32" s="218">
        <v>10</v>
      </c>
      <c r="G32" s="219" t="s">
        <v>209</v>
      </c>
      <c r="H32" s="219" t="s">
        <v>199</v>
      </c>
      <c r="I32" s="219" t="s">
        <v>199</v>
      </c>
    </row>
    <row r="33" spans="1:9" s="135" customFormat="1" ht="12.75" customHeight="1" x14ac:dyDescent="0.2">
      <c r="A33" s="218">
        <v>28</v>
      </c>
      <c r="B33" s="218" t="s">
        <v>212</v>
      </c>
      <c r="C33" s="219" t="s">
        <v>210</v>
      </c>
      <c r="D33" s="218">
        <v>298</v>
      </c>
      <c r="E33" s="218">
        <v>41.45</v>
      </c>
      <c r="F33" s="218">
        <v>9</v>
      </c>
      <c r="G33" s="219" t="s">
        <v>207</v>
      </c>
      <c r="H33" s="219" t="s">
        <v>199</v>
      </c>
      <c r="I33" s="219" t="s">
        <v>199</v>
      </c>
    </row>
    <row r="34" spans="1:9" s="135" customFormat="1" ht="12.75" customHeight="1" x14ac:dyDescent="0.2">
      <c r="A34" s="218">
        <v>29</v>
      </c>
      <c r="B34" s="218" t="s">
        <v>226</v>
      </c>
      <c r="C34" s="219" t="s">
        <v>210</v>
      </c>
      <c r="D34" s="218">
        <v>337</v>
      </c>
      <c r="E34" s="218">
        <v>50.24</v>
      </c>
      <c r="F34" s="218">
        <v>9</v>
      </c>
      <c r="G34" s="219" t="s">
        <v>207</v>
      </c>
      <c r="H34" s="219" t="s">
        <v>199</v>
      </c>
      <c r="I34" s="219" t="s">
        <v>199</v>
      </c>
    </row>
    <row r="35" spans="1:9" s="135" customFormat="1" ht="12.75" customHeight="1" x14ac:dyDescent="0.2">
      <c r="A35" s="218">
        <v>30</v>
      </c>
      <c r="B35" s="218" t="s">
        <v>251</v>
      </c>
      <c r="C35" s="219" t="s">
        <v>210</v>
      </c>
      <c r="D35" s="218">
        <v>2176</v>
      </c>
      <c r="E35" s="218">
        <v>71.290000000000006</v>
      </c>
      <c r="F35" s="218">
        <v>16</v>
      </c>
      <c r="G35" s="219" t="s">
        <v>209</v>
      </c>
      <c r="H35" s="219" t="s">
        <v>199</v>
      </c>
      <c r="I35" s="219" t="s">
        <v>199</v>
      </c>
    </row>
    <row r="36" spans="1:9" s="135" customFormat="1" ht="12.75" customHeight="1" x14ac:dyDescent="0.2">
      <c r="A36" s="218">
        <v>31</v>
      </c>
      <c r="B36" s="218" t="s">
        <v>240</v>
      </c>
      <c r="C36" s="219" t="s">
        <v>210</v>
      </c>
      <c r="D36" s="218">
        <v>2791</v>
      </c>
      <c r="E36" s="218">
        <v>68.64</v>
      </c>
      <c r="F36" s="218">
        <v>17</v>
      </c>
      <c r="G36" s="219" t="s">
        <v>209</v>
      </c>
      <c r="H36" s="219" t="s">
        <v>199</v>
      </c>
      <c r="I36" s="219" t="s">
        <v>199</v>
      </c>
    </row>
    <row r="37" spans="1:9" s="135" customFormat="1" ht="12.75" customHeight="1" x14ac:dyDescent="0.2">
      <c r="A37" s="218">
        <v>32</v>
      </c>
      <c r="B37" s="218" t="s">
        <v>270</v>
      </c>
      <c r="C37" s="219" t="s">
        <v>216</v>
      </c>
      <c r="D37" s="218">
        <v>1759</v>
      </c>
      <c r="E37" s="218">
        <v>57.59</v>
      </c>
      <c r="F37" s="218">
        <v>15</v>
      </c>
      <c r="G37" s="219" t="s">
        <v>209</v>
      </c>
      <c r="H37" s="219" t="s">
        <v>199</v>
      </c>
      <c r="I37" s="219" t="s">
        <v>199</v>
      </c>
    </row>
    <row r="38" spans="1:9" s="135" customFormat="1" ht="12.75" customHeight="1" x14ac:dyDescent="0.2">
      <c r="A38" s="218">
        <v>33</v>
      </c>
      <c r="B38" s="218" t="s">
        <v>218</v>
      </c>
      <c r="C38" s="219" t="s">
        <v>210</v>
      </c>
      <c r="D38" s="218">
        <v>1226</v>
      </c>
      <c r="E38" s="218">
        <v>52.57</v>
      </c>
      <c r="F38" s="218">
        <v>16</v>
      </c>
      <c r="G38" s="219" t="s">
        <v>209</v>
      </c>
      <c r="H38" s="219" t="s">
        <v>199</v>
      </c>
      <c r="I38" s="219" t="s">
        <v>199</v>
      </c>
    </row>
    <row r="39" spans="1:9" s="135" customFormat="1" ht="12.75" customHeight="1" x14ac:dyDescent="0.2">
      <c r="A39" s="218">
        <v>34</v>
      </c>
      <c r="B39" s="218" t="s">
        <v>239</v>
      </c>
      <c r="C39" s="219" t="s">
        <v>210</v>
      </c>
      <c r="D39" s="218">
        <v>4721</v>
      </c>
      <c r="E39" s="218">
        <v>110.72</v>
      </c>
      <c r="F39" s="218">
        <v>18</v>
      </c>
      <c r="G39" s="219" t="s">
        <v>196</v>
      </c>
      <c r="H39" s="219" t="s">
        <v>199</v>
      </c>
      <c r="I39" s="219" t="s">
        <v>199</v>
      </c>
    </row>
    <row r="40" spans="1:9" s="135" customFormat="1" ht="12.75" customHeight="1" x14ac:dyDescent="0.2">
      <c r="A40" s="218">
        <v>35</v>
      </c>
      <c r="B40" s="218" t="s">
        <v>217</v>
      </c>
      <c r="C40" s="219" t="s">
        <v>210</v>
      </c>
      <c r="D40" s="218">
        <v>325</v>
      </c>
      <c r="E40" s="218">
        <v>43.34</v>
      </c>
      <c r="F40" s="218">
        <v>9</v>
      </c>
      <c r="G40" s="219" t="s">
        <v>207</v>
      </c>
      <c r="H40" s="219" t="s">
        <v>199</v>
      </c>
      <c r="I40" s="219" t="s">
        <v>199</v>
      </c>
    </row>
    <row r="41" spans="1:9" s="135" customFormat="1" ht="12.75" customHeight="1" x14ac:dyDescent="0.2">
      <c r="A41" s="218">
        <v>36</v>
      </c>
      <c r="B41" s="218" t="s">
        <v>225</v>
      </c>
      <c r="C41" s="219" t="s">
        <v>210</v>
      </c>
      <c r="D41" s="218">
        <v>1922</v>
      </c>
      <c r="E41" s="218">
        <v>58.63</v>
      </c>
      <c r="F41" s="218">
        <v>16</v>
      </c>
      <c r="G41" s="219" t="s">
        <v>209</v>
      </c>
      <c r="H41" s="219" t="s">
        <v>199</v>
      </c>
      <c r="I41" s="219" t="s">
        <v>199</v>
      </c>
    </row>
    <row r="42" spans="1:9" s="135" customFormat="1" ht="12.75" customHeight="1" x14ac:dyDescent="0.2">
      <c r="A42" s="218">
        <v>37</v>
      </c>
      <c r="B42" s="218" t="s">
        <v>243</v>
      </c>
      <c r="C42" s="219" t="s">
        <v>210</v>
      </c>
      <c r="D42" s="218">
        <v>182.25</v>
      </c>
      <c r="E42" s="218">
        <v>32.74</v>
      </c>
      <c r="F42" s="218">
        <v>7</v>
      </c>
      <c r="G42" s="219" t="s">
        <v>207</v>
      </c>
      <c r="H42" s="219" t="s">
        <v>199</v>
      </c>
      <c r="I42" s="219" t="s">
        <v>199</v>
      </c>
    </row>
    <row r="43" spans="1:9" s="135" customFormat="1" ht="12.75" customHeight="1" x14ac:dyDescent="0.2">
      <c r="A43" s="218">
        <v>38</v>
      </c>
      <c r="B43" s="218" t="s">
        <v>300</v>
      </c>
      <c r="C43" s="219" t="s">
        <v>210</v>
      </c>
      <c r="D43" s="218">
        <v>449</v>
      </c>
      <c r="E43" s="218">
        <v>28.650000000000002</v>
      </c>
      <c r="F43" s="218">
        <v>11</v>
      </c>
      <c r="G43" s="219" t="s">
        <v>222</v>
      </c>
      <c r="H43" s="219" t="s">
        <v>199</v>
      </c>
      <c r="I43" s="219" t="s">
        <v>199</v>
      </c>
    </row>
    <row r="44" spans="1:9" s="135" customFormat="1" ht="12.75" customHeight="1" x14ac:dyDescent="0.2">
      <c r="A44" s="218">
        <v>39</v>
      </c>
      <c r="B44" s="218" t="s">
        <v>335</v>
      </c>
      <c r="C44" s="219" t="s">
        <v>210</v>
      </c>
      <c r="D44" s="218">
        <v>2369</v>
      </c>
      <c r="E44" s="218">
        <v>63.99</v>
      </c>
      <c r="F44" s="218">
        <v>17</v>
      </c>
      <c r="G44" s="219" t="s">
        <v>209</v>
      </c>
      <c r="H44" s="219" t="s">
        <v>199</v>
      </c>
      <c r="I44" s="219" t="s">
        <v>199</v>
      </c>
    </row>
    <row r="45" spans="1:9" s="135" customFormat="1" ht="12.75" customHeight="1" x14ac:dyDescent="0.2">
      <c r="A45" s="218">
        <v>40</v>
      </c>
      <c r="B45" s="218" t="s">
        <v>219</v>
      </c>
      <c r="C45" s="219" t="s">
        <v>210</v>
      </c>
      <c r="D45" s="218">
        <v>2312</v>
      </c>
      <c r="E45" s="218">
        <v>62.4</v>
      </c>
      <c r="F45" s="218">
        <v>15</v>
      </c>
      <c r="G45" s="219" t="s">
        <v>209</v>
      </c>
      <c r="H45" s="219" t="s">
        <v>199</v>
      </c>
      <c r="I45" s="219" t="s">
        <v>199</v>
      </c>
    </row>
    <row r="46" spans="1:9" s="135" customFormat="1" ht="12.75" customHeight="1" x14ac:dyDescent="0.2">
      <c r="A46" s="218">
        <v>41</v>
      </c>
      <c r="B46" s="218" t="s">
        <v>224</v>
      </c>
      <c r="C46" s="219" t="s">
        <v>210</v>
      </c>
      <c r="D46" s="218">
        <v>1815</v>
      </c>
      <c r="E46" s="218">
        <v>57.59</v>
      </c>
      <c r="F46" s="218">
        <v>15</v>
      </c>
      <c r="G46" s="219" t="s">
        <v>209</v>
      </c>
      <c r="H46" s="219" t="s">
        <v>199</v>
      </c>
      <c r="I46" s="219" t="s">
        <v>199</v>
      </c>
    </row>
    <row r="47" spans="1:9" s="135" customFormat="1" ht="12.75" customHeight="1" x14ac:dyDescent="0.2">
      <c r="A47" s="218">
        <v>42</v>
      </c>
      <c r="B47" s="218" t="s">
        <v>213</v>
      </c>
      <c r="C47" s="219" t="s">
        <v>210</v>
      </c>
      <c r="D47" s="218">
        <v>324</v>
      </c>
      <c r="E47" s="218">
        <v>43.31</v>
      </c>
      <c r="F47" s="218">
        <v>9</v>
      </c>
      <c r="G47" s="219" t="s">
        <v>207</v>
      </c>
      <c r="H47" s="219" t="s">
        <v>199</v>
      </c>
      <c r="I47" s="219" t="s">
        <v>199</v>
      </c>
    </row>
    <row r="48" spans="1:9" s="135" customFormat="1" ht="12.75" customHeight="1" x14ac:dyDescent="0.2">
      <c r="A48" s="218">
        <v>43</v>
      </c>
      <c r="B48" s="218" t="s">
        <v>247</v>
      </c>
      <c r="C48" s="219" t="s">
        <v>210</v>
      </c>
      <c r="D48" s="218">
        <v>359</v>
      </c>
      <c r="E48" s="218">
        <v>43.71</v>
      </c>
      <c r="F48" s="218">
        <v>12</v>
      </c>
      <c r="G48" s="219" t="s">
        <v>207</v>
      </c>
      <c r="H48" s="219" t="s">
        <v>199</v>
      </c>
      <c r="I48" s="219" t="s">
        <v>199</v>
      </c>
    </row>
    <row r="49" spans="1:9" s="135" customFormat="1" ht="12.75" customHeight="1" x14ac:dyDescent="0.2">
      <c r="A49" s="218">
        <v>44</v>
      </c>
      <c r="B49" s="218" t="s">
        <v>228</v>
      </c>
      <c r="C49" s="219" t="s">
        <v>210</v>
      </c>
      <c r="D49" s="218">
        <v>495</v>
      </c>
      <c r="E49" s="218">
        <v>45.29</v>
      </c>
      <c r="F49" s="218">
        <v>11</v>
      </c>
      <c r="G49" s="219" t="s">
        <v>209</v>
      </c>
      <c r="H49" s="219" t="s">
        <v>199</v>
      </c>
      <c r="I49" s="219" t="s">
        <v>199</v>
      </c>
    </row>
    <row r="50" spans="1:9" s="135" customFormat="1" ht="12.75" customHeight="1" x14ac:dyDescent="0.2">
      <c r="A50" s="218">
        <v>45</v>
      </c>
      <c r="B50" s="218" t="s">
        <v>231</v>
      </c>
      <c r="C50" s="219" t="s">
        <v>210</v>
      </c>
      <c r="D50" s="218">
        <v>1577</v>
      </c>
      <c r="E50" s="218">
        <v>62.940000000000005</v>
      </c>
      <c r="F50" s="218">
        <v>13</v>
      </c>
      <c r="G50" s="219" t="s">
        <v>209</v>
      </c>
      <c r="H50" s="219" t="s">
        <v>199</v>
      </c>
      <c r="I50" s="219" t="s">
        <v>199</v>
      </c>
    </row>
    <row r="51" spans="1:9" s="135" customFormat="1" ht="12.75" customHeight="1" x14ac:dyDescent="0.2">
      <c r="A51" s="218">
        <v>46</v>
      </c>
      <c r="B51" s="218" t="s">
        <v>236</v>
      </c>
      <c r="C51" s="219" t="s">
        <v>210</v>
      </c>
      <c r="D51" s="218">
        <v>1765</v>
      </c>
      <c r="E51" s="218">
        <v>57.120000000000005</v>
      </c>
      <c r="F51" s="218">
        <v>16</v>
      </c>
      <c r="G51" s="219" t="s">
        <v>209</v>
      </c>
      <c r="H51" s="219" t="s">
        <v>199</v>
      </c>
      <c r="I51" s="219" t="s">
        <v>199</v>
      </c>
    </row>
    <row r="52" spans="1:9" s="135" customFormat="1" ht="12.75" customHeight="1" x14ac:dyDescent="0.2">
      <c r="A52" s="218">
        <v>47</v>
      </c>
      <c r="B52" s="218" t="s">
        <v>295</v>
      </c>
      <c r="C52" s="219" t="s">
        <v>210</v>
      </c>
      <c r="D52" s="218">
        <v>1517</v>
      </c>
      <c r="E52" s="218">
        <v>52.730000000000004</v>
      </c>
      <c r="F52" s="218">
        <v>14</v>
      </c>
      <c r="G52" s="219" t="s">
        <v>209</v>
      </c>
      <c r="H52" s="219" t="s">
        <v>199</v>
      </c>
      <c r="I52" s="219" t="s">
        <v>199</v>
      </c>
    </row>
    <row r="53" spans="1:9" s="135" customFormat="1" ht="12.75" customHeight="1" x14ac:dyDescent="0.2">
      <c r="A53" s="218">
        <v>48</v>
      </c>
      <c r="B53" s="218" t="s">
        <v>233</v>
      </c>
      <c r="C53" s="219" t="s">
        <v>210</v>
      </c>
      <c r="D53" s="218">
        <v>337</v>
      </c>
      <c r="E53" s="218">
        <v>47.1</v>
      </c>
      <c r="F53" s="218">
        <v>8</v>
      </c>
      <c r="G53" s="219" t="s">
        <v>207</v>
      </c>
      <c r="H53" s="219" t="s">
        <v>199</v>
      </c>
      <c r="I53" s="219" t="s">
        <v>199</v>
      </c>
    </row>
    <row r="54" spans="1:9" s="135" customFormat="1" ht="12.75" customHeight="1" x14ac:dyDescent="0.2">
      <c r="A54" s="218">
        <v>49</v>
      </c>
      <c r="B54" s="218" t="s">
        <v>212</v>
      </c>
      <c r="C54" s="219" t="s">
        <v>210</v>
      </c>
      <c r="D54" s="218">
        <v>298</v>
      </c>
      <c r="E54" s="218">
        <v>41.45</v>
      </c>
      <c r="F54" s="218">
        <v>9</v>
      </c>
      <c r="G54" s="219" t="s">
        <v>207</v>
      </c>
      <c r="H54" s="219" t="s">
        <v>199</v>
      </c>
      <c r="I54" s="219" t="s">
        <v>199</v>
      </c>
    </row>
    <row r="55" spans="1:9" s="135" customFormat="1" ht="12.75" customHeight="1" x14ac:dyDescent="0.2">
      <c r="A55" s="218">
        <v>50</v>
      </c>
      <c r="B55" s="218" t="s">
        <v>238</v>
      </c>
      <c r="C55" s="219" t="s">
        <v>216</v>
      </c>
      <c r="D55" s="218">
        <v>1489</v>
      </c>
      <c r="E55" s="218">
        <v>55.81</v>
      </c>
      <c r="F55" s="218">
        <v>0</v>
      </c>
      <c r="G55" s="219" t="s">
        <v>209</v>
      </c>
      <c r="H55" s="219" t="s">
        <v>199</v>
      </c>
      <c r="I55" s="219" t="s">
        <v>199</v>
      </c>
    </row>
    <row r="56" spans="1:9" s="135" customFormat="1" ht="12.75" customHeight="1" x14ac:dyDescent="0.2">
      <c r="A56" s="218">
        <v>51</v>
      </c>
      <c r="B56" s="218" t="s">
        <v>271</v>
      </c>
      <c r="C56" s="219" t="s">
        <v>210</v>
      </c>
      <c r="D56" s="218">
        <v>444</v>
      </c>
      <c r="E56" s="218">
        <v>53.64</v>
      </c>
      <c r="F56" s="218">
        <v>10</v>
      </c>
      <c r="G56" s="219" t="s">
        <v>207</v>
      </c>
      <c r="H56" s="219" t="s">
        <v>199</v>
      </c>
      <c r="I56" s="219" t="s">
        <v>199</v>
      </c>
    </row>
    <row r="57" spans="1:9" s="135" customFormat="1" ht="12.75" customHeight="1" x14ac:dyDescent="0.2">
      <c r="A57" s="218">
        <v>52</v>
      </c>
      <c r="B57" s="218" t="s">
        <v>297</v>
      </c>
      <c r="C57" s="219" t="s">
        <v>252</v>
      </c>
      <c r="D57" s="218">
        <v>2899</v>
      </c>
      <c r="E57" s="218">
        <v>69</v>
      </c>
      <c r="F57" s="218">
        <v>17</v>
      </c>
      <c r="G57" s="219" t="s">
        <v>209</v>
      </c>
      <c r="H57" s="219" t="s">
        <v>199</v>
      </c>
      <c r="I57" s="219" t="s">
        <v>199</v>
      </c>
    </row>
    <row r="58" spans="1:9" s="135" customFormat="1" ht="12.75" customHeight="1" x14ac:dyDescent="0.2">
      <c r="A58" s="218">
        <v>53</v>
      </c>
      <c r="B58" s="218" t="s">
        <v>336</v>
      </c>
      <c r="C58" s="219" t="s">
        <v>210</v>
      </c>
      <c r="D58" s="218">
        <v>453</v>
      </c>
      <c r="E58" s="218">
        <v>28.84</v>
      </c>
      <c r="F58" s="218">
        <v>12</v>
      </c>
      <c r="G58" s="219" t="s">
        <v>222</v>
      </c>
      <c r="H58" s="219" t="s">
        <v>199</v>
      </c>
      <c r="I58" s="219" t="s">
        <v>199</v>
      </c>
    </row>
    <row r="59" spans="1:9" s="135" customFormat="1" ht="12.75" customHeight="1" x14ac:dyDescent="0.2">
      <c r="A59" s="218">
        <v>54</v>
      </c>
      <c r="B59" s="218" t="s">
        <v>241</v>
      </c>
      <c r="C59" s="219" t="s">
        <v>210</v>
      </c>
      <c r="D59" s="218">
        <v>1226</v>
      </c>
      <c r="E59" s="218">
        <v>52.58</v>
      </c>
      <c r="F59" s="218">
        <v>16</v>
      </c>
      <c r="G59" s="219" t="s">
        <v>209</v>
      </c>
      <c r="H59" s="219" t="s">
        <v>199</v>
      </c>
      <c r="I59" s="219" t="s">
        <v>199</v>
      </c>
    </row>
    <row r="60" spans="1:9" s="135" customFormat="1" ht="12.75" customHeight="1" x14ac:dyDescent="0.2">
      <c r="A60" s="218">
        <v>55</v>
      </c>
      <c r="B60" s="218" t="s">
        <v>296</v>
      </c>
      <c r="C60" s="219" t="s">
        <v>210</v>
      </c>
      <c r="D60" s="218">
        <v>1674</v>
      </c>
      <c r="E60" s="218">
        <v>55.870000000000005</v>
      </c>
      <c r="F60" s="218">
        <v>16</v>
      </c>
      <c r="G60" s="219" t="s">
        <v>209</v>
      </c>
      <c r="H60" s="219" t="s">
        <v>199</v>
      </c>
      <c r="I60" s="219" t="s">
        <v>199</v>
      </c>
    </row>
    <row r="61" spans="1:9" s="135" customFormat="1" ht="12.75" customHeight="1" x14ac:dyDescent="0.2">
      <c r="A61" s="218">
        <v>56</v>
      </c>
      <c r="B61" s="218" t="s">
        <v>245</v>
      </c>
      <c r="C61" s="219" t="s">
        <v>210</v>
      </c>
      <c r="D61" s="218">
        <v>1674</v>
      </c>
      <c r="E61" s="218">
        <v>56</v>
      </c>
      <c r="F61" s="218">
        <v>16</v>
      </c>
      <c r="G61" s="219" t="s">
        <v>209</v>
      </c>
      <c r="H61" s="219" t="s">
        <v>199</v>
      </c>
      <c r="I61" s="219" t="s">
        <v>199</v>
      </c>
    </row>
    <row r="62" spans="1:9" s="135" customFormat="1" ht="12.75" customHeight="1" x14ac:dyDescent="0.2">
      <c r="A62" s="218">
        <v>57</v>
      </c>
      <c r="B62" s="218" t="s">
        <v>235</v>
      </c>
      <c r="C62" s="219" t="s">
        <v>210</v>
      </c>
      <c r="D62" s="218">
        <v>495</v>
      </c>
      <c r="E62" s="218">
        <v>45.28</v>
      </c>
      <c r="F62" s="218">
        <v>11</v>
      </c>
      <c r="G62" s="219" t="s">
        <v>209</v>
      </c>
      <c r="H62" s="219" t="s">
        <v>199</v>
      </c>
      <c r="I62" s="219" t="s">
        <v>199</v>
      </c>
    </row>
    <row r="63" spans="1:9" s="135" customFormat="1" ht="12.75" customHeight="1" x14ac:dyDescent="0.2">
      <c r="A63" s="218">
        <v>58</v>
      </c>
      <c r="B63" s="218" t="s">
        <v>212</v>
      </c>
      <c r="C63" s="219" t="s">
        <v>210</v>
      </c>
      <c r="D63" s="218">
        <v>298</v>
      </c>
      <c r="E63" s="218">
        <v>41.45</v>
      </c>
      <c r="F63" s="218">
        <v>9</v>
      </c>
      <c r="G63" s="219" t="s">
        <v>207</v>
      </c>
      <c r="H63" s="219" t="s">
        <v>199</v>
      </c>
      <c r="I63" s="219" t="s">
        <v>199</v>
      </c>
    </row>
    <row r="64" spans="1:9" s="135" customFormat="1" ht="12.75" customHeight="1" x14ac:dyDescent="0.2">
      <c r="A64" s="218">
        <v>59</v>
      </c>
      <c r="B64" s="218" t="s">
        <v>253</v>
      </c>
      <c r="C64" s="219" t="s">
        <v>210</v>
      </c>
      <c r="D64" s="218">
        <v>2899</v>
      </c>
      <c r="E64" s="218">
        <v>69</v>
      </c>
      <c r="F64" s="218">
        <v>17</v>
      </c>
      <c r="G64" s="219" t="s">
        <v>209</v>
      </c>
      <c r="H64" s="219" t="s">
        <v>199</v>
      </c>
      <c r="I64" s="219" t="s">
        <v>199</v>
      </c>
    </row>
    <row r="65" spans="1:9" s="135" customFormat="1" ht="12.75" customHeight="1" x14ac:dyDescent="0.2">
      <c r="A65" s="218">
        <v>60</v>
      </c>
      <c r="B65" s="218" t="s">
        <v>268</v>
      </c>
      <c r="C65" s="219" t="s">
        <v>210</v>
      </c>
      <c r="D65" s="218">
        <v>455</v>
      </c>
      <c r="E65" s="218">
        <v>53.64</v>
      </c>
      <c r="F65" s="218">
        <v>10</v>
      </c>
      <c r="G65" s="219" t="s">
        <v>207</v>
      </c>
      <c r="H65" s="219" t="s">
        <v>199</v>
      </c>
      <c r="I65" s="219" t="s">
        <v>199</v>
      </c>
    </row>
    <row r="66" spans="1:9" s="135" customFormat="1" ht="12.75" customHeight="1" x14ac:dyDescent="0.2">
      <c r="A66" s="218">
        <v>61</v>
      </c>
      <c r="B66" s="218" t="s">
        <v>229</v>
      </c>
      <c r="C66" s="219" t="s">
        <v>210</v>
      </c>
      <c r="D66" s="218">
        <v>495</v>
      </c>
      <c r="E66" s="218">
        <v>45.28</v>
      </c>
      <c r="F66" s="218">
        <v>11</v>
      </c>
      <c r="G66" s="219" t="s">
        <v>207</v>
      </c>
      <c r="H66" s="219" t="s">
        <v>199</v>
      </c>
      <c r="I66" s="219" t="s">
        <v>199</v>
      </c>
    </row>
    <row r="67" spans="1:9" s="135" customFormat="1" ht="12.75" customHeight="1" x14ac:dyDescent="0.2">
      <c r="A67" s="218">
        <v>62</v>
      </c>
      <c r="B67" s="218" t="s">
        <v>275</v>
      </c>
      <c r="C67" s="219" t="s">
        <v>210</v>
      </c>
      <c r="D67" s="218">
        <v>108</v>
      </c>
      <c r="E67" s="218">
        <v>25.27</v>
      </c>
      <c r="F67" s="218">
        <v>6</v>
      </c>
      <c r="G67" s="219" t="s">
        <v>207</v>
      </c>
      <c r="H67" s="219" t="s">
        <v>199</v>
      </c>
      <c r="I67" s="219" t="s">
        <v>199</v>
      </c>
    </row>
    <row r="68" spans="1:9" s="135" customFormat="1" ht="12.75" customHeight="1" x14ac:dyDescent="0.2">
      <c r="A68" s="218">
        <v>63</v>
      </c>
      <c r="B68" s="218" t="s">
        <v>308</v>
      </c>
      <c r="C68" s="219" t="s">
        <v>252</v>
      </c>
      <c r="D68" s="218">
        <v>1123</v>
      </c>
      <c r="E68" s="218">
        <v>55</v>
      </c>
      <c r="F68" s="218">
        <v>14</v>
      </c>
      <c r="G68" s="219" t="s">
        <v>209</v>
      </c>
      <c r="H68" s="219" t="s">
        <v>199</v>
      </c>
      <c r="I68" s="219" t="s">
        <v>199</v>
      </c>
    </row>
    <row r="69" spans="1:9" s="135" customFormat="1" ht="12.75" customHeight="1" x14ac:dyDescent="0.2">
      <c r="A69" s="218">
        <v>64</v>
      </c>
      <c r="B69" s="218" t="s">
        <v>221</v>
      </c>
      <c r="C69" s="219" t="s">
        <v>210</v>
      </c>
      <c r="D69" s="218">
        <v>1649</v>
      </c>
      <c r="E69" s="218">
        <v>57.25</v>
      </c>
      <c r="F69" s="218">
        <v>13</v>
      </c>
      <c r="G69" s="219" t="s">
        <v>222</v>
      </c>
      <c r="H69" s="219" t="s">
        <v>199</v>
      </c>
      <c r="I69" s="219" t="s">
        <v>199</v>
      </c>
    </row>
    <row r="70" spans="1:9" s="135" customFormat="1" ht="12.75" customHeight="1" x14ac:dyDescent="0.2">
      <c r="A70" s="218">
        <v>65</v>
      </c>
      <c r="B70" s="218" t="s">
        <v>227</v>
      </c>
      <c r="C70" s="219" t="s">
        <v>210</v>
      </c>
      <c r="D70" s="218">
        <v>482</v>
      </c>
      <c r="E70" s="218">
        <v>50.38</v>
      </c>
      <c r="F70" s="218">
        <v>10</v>
      </c>
      <c r="G70" s="219" t="s">
        <v>209</v>
      </c>
      <c r="H70" s="219" t="s">
        <v>199</v>
      </c>
      <c r="I70" s="219" t="s">
        <v>199</v>
      </c>
    </row>
    <row r="71" spans="1:9" s="135" customFormat="1" ht="12.75" customHeight="1" x14ac:dyDescent="0.2">
      <c r="A71" s="218">
        <v>66</v>
      </c>
      <c r="B71" s="218" t="s">
        <v>327</v>
      </c>
      <c r="C71" s="219" t="s">
        <v>210</v>
      </c>
      <c r="D71" s="218">
        <v>98</v>
      </c>
      <c r="E71" s="218">
        <v>30.78</v>
      </c>
      <c r="F71" s="218">
        <v>7</v>
      </c>
      <c r="G71" s="219" t="s">
        <v>207</v>
      </c>
      <c r="H71" s="219" t="s">
        <v>199</v>
      </c>
      <c r="I71" s="219" t="s">
        <v>199</v>
      </c>
    </row>
    <row r="72" spans="1:9" s="135" customFormat="1" ht="12.75" customHeight="1" x14ac:dyDescent="0.2">
      <c r="A72" s="218">
        <v>67</v>
      </c>
      <c r="B72" s="218" t="s">
        <v>283</v>
      </c>
      <c r="C72" s="219" t="s">
        <v>210</v>
      </c>
      <c r="D72" s="218">
        <v>1238</v>
      </c>
      <c r="E72" s="218">
        <v>61.9</v>
      </c>
      <c r="F72" s="218">
        <v>14</v>
      </c>
      <c r="G72" s="219" t="s">
        <v>209</v>
      </c>
      <c r="H72" s="219" t="s">
        <v>199</v>
      </c>
      <c r="I72" s="219" t="s">
        <v>199</v>
      </c>
    </row>
    <row r="73" spans="1:9" s="135" customFormat="1" ht="12.75" customHeight="1" x14ac:dyDescent="0.2">
      <c r="A73" s="218">
        <v>68</v>
      </c>
      <c r="B73" s="218" t="s">
        <v>212</v>
      </c>
      <c r="C73" s="219" t="s">
        <v>210</v>
      </c>
      <c r="D73" s="218">
        <v>298</v>
      </c>
      <c r="E73" s="218">
        <v>41.45</v>
      </c>
      <c r="F73" s="218">
        <v>9</v>
      </c>
      <c r="G73" s="219" t="s">
        <v>207</v>
      </c>
      <c r="H73" s="219" t="s">
        <v>199</v>
      </c>
      <c r="I73" s="219" t="s">
        <v>199</v>
      </c>
    </row>
    <row r="74" spans="1:9" s="135" customFormat="1" ht="12.75" customHeight="1" x14ac:dyDescent="0.2">
      <c r="A74" s="218">
        <v>69</v>
      </c>
      <c r="B74" s="218" t="s">
        <v>212</v>
      </c>
      <c r="C74" s="219" t="s">
        <v>210</v>
      </c>
      <c r="D74" s="218">
        <v>298</v>
      </c>
      <c r="E74" s="218">
        <v>41.45</v>
      </c>
      <c r="F74" s="218">
        <v>9</v>
      </c>
      <c r="G74" s="219" t="s">
        <v>207</v>
      </c>
      <c r="H74" s="219" t="s">
        <v>199</v>
      </c>
      <c r="I74" s="219" t="s">
        <v>199</v>
      </c>
    </row>
    <row r="75" spans="1:9" s="135" customFormat="1" ht="12.75" customHeight="1" x14ac:dyDescent="0.2">
      <c r="A75" s="218">
        <v>70</v>
      </c>
      <c r="B75" s="218" t="s">
        <v>306</v>
      </c>
      <c r="C75" s="219" t="s">
        <v>216</v>
      </c>
      <c r="D75" s="218">
        <v>1235</v>
      </c>
      <c r="E75" s="218">
        <v>61.9</v>
      </c>
      <c r="F75" s="218">
        <v>14</v>
      </c>
      <c r="G75" s="219" t="s">
        <v>209</v>
      </c>
      <c r="H75" s="219" t="s">
        <v>199</v>
      </c>
      <c r="I75" s="219" t="s">
        <v>199</v>
      </c>
    </row>
    <row r="76" spans="1:9" s="135" customFormat="1" ht="12.75" customHeight="1" x14ac:dyDescent="0.2">
      <c r="A76" s="218">
        <v>71</v>
      </c>
      <c r="B76" s="218" t="s">
        <v>226</v>
      </c>
      <c r="C76" s="219" t="s">
        <v>210</v>
      </c>
      <c r="D76" s="218">
        <v>337</v>
      </c>
      <c r="E76" s="218">
        <v>50.24</v>
      </c>
      <c r="F76" s="218">
        <v>9</v>
      </c>
      <c r="G76" s="219" t="s">
        <v>207</v>
      </c>
      <c r="H76" s="219" t="s">
        <v>199</v>
      </c>
      <c r="I76" s="219" t="s">
        <v>199</v>
      </c>
    </row>
    <row r="77" spans="1:9" s="135" customFormat="1" ht="12.75" customHeight="1" x14ac:dyDescent="0.2">
      <c r="A77" s="218">
        <v>72</v>
      </c>
      <c r="B77" s="218" t="s">
        <v>213</v>
      </c>
      <c r="C77" s="219" t="s">
        <v>210</v>
      </c>
      <c r="D77" s="218">
        <v>324</v>
      </c>
      <c r="E77" s="218">
        <v>43.31</v>
      </c>
      <c r="F77" s="218">
        <v>9</v>
      </c>
      <c r="G77" s="219" t="s">
        <v>207</v>
      </c>
      <c r="H77" s="219" t="s">
        <v>199</v>
      </c>
      <c r="I77" s="219" t="s">
        <v>199</v>
      </c>
    </row>
    <row r="78" spans="1:9" s="135" customFormat="1" ht="12.75" customHeight="1" x14ac:dyDescent="0.2">
      <c r="A78" s="218">
        <v>73</v>
      </c>
      <c r="B78" s="218" t="s">
        <v>225</v>
      </c>
      <c r="C78" s="219" t="s">
        <v>210</v>
      </c>
      <c r="D78" s="218">
        <v>1922</v>
      </c>
      <c r="E78" s="218">
        <v>58.63</v>
      </c>
      <c r="F78" s="218">
        <v>16</v>
      </c>
      <c r="G78" s="219" t="s">
        <v>209</v>
      </c>
      <c r="H78" s="219" t="s">
        <v>199</v>
      </c>
      <c r="I78" s="219" t="s">
        <v>199</v>
      </c>
    </row>
    <row r="79" spans="1:9" s="135" customFormat="1" ht="12.75" customHeight="1" x14ac:dyDescent="0.2">
      <c r="A79" s="218">
        <v>74</v>
      </c>
      <c r="B79" s="218" t="s">
        <v>223</v>
      </c>
      <c r="C79" s="219" t="s">
        <v>210</v>
      </c>
      <c r="D79" s="218">
        <v>1571</v>
      </c>
      <c r="E79" s="218">
        <v>52.7</v>
      </c>
      <c r="F79" s="218">
        <v>14</v>
      </c>
      <c r="G79" s="219" t="s">
        <v>209</v>
      </c>
      <c r="H79" s="219" t="s">
        <v>199</v>
      </c>
      <c r="I79" s="219" t="s">
        <v>199</v>
      </c>
    </row>
    <row r="80" spans="1:9" s="135" customFormat="1" ht="12.75" customHeight="1" x14ac:dyDescent="0.2">
      <c r="A80" s="218">
        <v>75</v>
      </c>
      <c r="B80" s="218" t="s">
        <v>251</v>
      </c>
      <c r="C80" s="219" t="s">
        <v>210</v>
      </c>
      <c r="D80" s="218">
        <v>2176</v>
      </c>
      <c r="E80" s="218">
        <v>71.290000000000006</v>
      </c>
      <c r="F80" s="218">
        <v>16</v>
      </c>
      <c r="G80" s="219" t="s">
        <v>209</v>
      </c>
      <c r="H80" s="219" t="s">
        <v>199</v>
      </c>
      <c r="I80" s="219" t="s">
        <v>199</v>
      </c>
    </row>
    <row r="81" spans="1:9" s="135" customFormat="1" ht="12.75" customHeight="1" x14ac:dyDescent="0.2">
      <c r="A81" s="218">
        <v>76</v>
      </c>
      <c r="B81" s="218" t="s">
        <v>233</v>
      </c>
      <c r="C81" s="219" t="s">
        <v>210</v>
      </c>
      <c r="D81" s="218">
        <v>337</v>
      </c>
      <c r="E81" s="218">
        <v>47.1</v>
      </c>
      <c r="F81" s="218">
        <v>8</v>
      </c>
      <c r="G81" s="219" t="s">
        <v>207</v>
      </c>
      <c r="H81" s="219" t="s">
        <v>199</v>
      </c>
      <c r="I81" s="219" t="s">
        <v>199</v>
      </c>
    </row>
    <row r="82" spans="1:9" s="135" customFormat="1" ht="12.75" customHeight="1" x14ac:dyDescent="0.2">
      <c r="A82" s="218">
        <v>77</v>
      </c>
      <c r="B82" s="218" t="s">
        <v>282</v>
      </c>
      <c r="C82" s="219" t="s">
        <v>210</v>
      </c>
      <c r="D82" s="218">
        <v>1549</v>
      </c>
      <c r="E82" s="218">
        <v>67.210000000000008</v>
      </c>
      <c r="F82" s="218">
        <v>16</v>
      </c>
      <c r="G82" s="219" t="s">
        <v>209</v>
      </c>
      <c r="H82" s="219" t="s">
        <v>199</v>
      </c>
      <c r="I82" s="219" t="s">
        <v>199</v>
      </c>
    </row>
    <row r="83" spans="1:9" s="135" customFormat="1" ht="12.75" customHeight="1" x14ac:dyDescent="0.2">
      <c r="A83" s="218">
        <v>78</v>
      </c>
      <c r="B83" s="218" t="s">
        <v>220</v>
      </c>
      <c r="C83" s="219" t="s">
        <v>210</v>
      </c>
      <c r="D83" s="218">
        <v>2542</v>
      </c>
      <c r="E83" s="218">
        <v>67.930000000000007</v>
      </c>
      <c r="F83" s="218">
        <v>17</v>
      </c>
      <c r="G83" s="219" t="s">
        <v>209</v>
      </c>
      <c r="H83" s="219" t="s">
        <v>199</v>
      </c>
      <c r="I83" s="219" t="s">
        <v>199</v>
      </c>
    </row>
    <row r="84" spans="1:9" s="135" customFormat="1" ht="12.75" customHeight="1" x14ac:dyDescent="0.2">
      <c r="A84" s="218">
        <v>79</v>
      </c>
      <c r="B84" s="218" t="s">
        <v>239</v>
      </c>
      <c r="C84" s="219" t="s">
        <v>210</v>
      </c>
      <c r="D84" s="218">
        <v>4721</v>
      </c>
      <c r="E84" s="218">
        <v>110.72</v>
      </c>
      <c r="F84" s="218">
        <v>18</v>
      </c>
      <c r="G84" s="219" t="s">
        <v>196</v>
      </c>
      <c r="H84" s="219" t="s">
        <v>199</v>
      </c>
      <c r="I84" s="219" t="s">
        <v>199</v>
      </c>
    </row>
    <row r="85" spans="1:9" s="135" customFormat="1" ht="12.75" customHeight="1" x14ac:dyDescent="0.2">
      <c r="A85" s="218">
        <v>80</v>
      </c>
      <c r="B85" s="218" t="s">
        <v>281</v>
      </c>
      <c r="C85" s="219" t="s">
        <v>210</v>
      </c>
      <c r="D85" s="218">
        <v>851</v>
      </c>
      <c r="E85" s="218">
        <v>53.03</v>
      </c>
      <c r="F85" s="218">
        <v>12</v>
      </c>
      <c r="G85" s="219" t="s">
        <v>209</v>
      </c>
      <c r="H85" s="219" t="s">
        <v>199</v>
      </c>
      <c r="I85" s="219" t="s">
        <v>199</v>
      </c>
    </row>
    <row r="86" spans="1:9" s="135" customFormat="1" ht="12.75" customHeight="1" x14ac:dyDescent="0.2">
      <c r="A86" s="218">
        <v>81</v>
      </c>
      <c r="B86" s="218" t="s">
        <v>212</v>
      </c>
      <c r="C86" s="219" t="s">
        <v>210</v>
      </c>
      <c r="D86" s="218">
        <v>298</v>
      </c>
      <c r="E86" s="218">
        <v>41.45</v>
      </c>
      <c r="F86" s="218">
        <v>9</v>
      </c>
      <c r="G86" s="219" t="s">
        <v>207</v>
      </c>
      <c r="H86" s="219" t="s">
        <v>199</v>
      </c>
      <c r="I86" s="219" t="s">
        <v>199</v>
      </c>
    </row>
    <row r="87" spans="1:9" s="135" customFormat="1" ht="12.75" customHeight="1" x14ac:dyDescent="0.2">
      <c r="A87" s="218">
        <v>82</v>
      </c>
      <c r="B87" s="218" t="s">
        <v>335</v>
      </c>
      <c r="C87" s="219" t="s">
        <v>210</v>
      </c>
      <c r="D87" s="218">
        <v>2369</v>
      </c>
      <c r="E87" s="218">
        <v>63.99</v>
      </c>
      <c r="F87" s="218">
        <v>17</v>
      </c>
      <c r="G87" s="219" t="s">
        <v>209</v>
      </c>
      <c r="H87" s="219" t="s">
        <v>199</v>
      </c>
      <c r="I87" s="219" t="s">
        <v>199</v>
      </c>
    </row>
    <row r="88" spans="1:9" s="135" customFormat="1" ht="12.75" customHeight="1" x14ac:dyDescent="0.2">
      <c r="A88" s="218">
        <v>83</v>
      </c>
      <c r="B88" s="218" t="s">
        <v>275</v>
      </c>
      <c r="C88" s="219" t="s">
        <v>210</v>
      </c>
      <c r="D88" s="218">
        <v>108</v>
      </c>
      <c r="E88" s="218">
        <v>25.27</v>
      </c>
      <c r="F88" s="218">
        <v>6</v>
      </c>
      <c r="G88" s="219" t="s">
        <v>207</v>
      </c>
      <c r="H88" s="219" t="s">
        <v>199</v>
      </c>
      <c r="I88" s="219" t="s">
        <v>199</v>
      </c>
    </row>
    <row r="89" spans="1:9" s="135" customFormat="1" ht="12.75" customHeight="1" x14ac:dyDescent="0.2">
      <c r="A89" s="218">
        <v>84</v>
      </c>
      <c r="B89" s="218" t="s">
        <v>247</v>
      </c>
      <c r="C89" s="219" t="s">
        <v>210</v>
      </c>
      <c r="D89" s="218">
        <v>359</v>
      </c>
      <c r="E89" s="218">
        <v>43.71</v>
      </c>
      <c r="F89" s="218">
        <v>12</v>
      </c>
      <c r="G89" s="219" t="s">
        <v>207</v>
      </c>
      <c r="H89" s="219" t="s">
        <v>199</v>
      </c>
      <c r="I89" s="219" t="s">
        <v>199</v>
      </c>
    </row>
    <row r="90" spans="1:9" s="135" customFormat="1" ht="12.75" customHeight="1" x14ac:dyDescent="0.2">
      <c r="A90" s="218">
        <v>85</v>
      </c>
      <c r="B90" s="218" t="s">
        <v>285</v>
      </c>
      <c r="C90" s="219" t="s">
        <v>210</v>
      </c>
      <c r="D90" s="218">
        <v>1943</v>
      </c>
      <c r="E90" s="218">
        <v>58.6</v>
      </c>
      <c r="F90" s="218">
        <v>16</v>
      </c>
      <c r="G90" s="219" t="s">
        <v>284</v>
      </c>
      <c r="H90" s="219" t="s">
        <v>199</v>
      </c>
      <c r="I90" s="219" t="s">
        <v>199</v>
      </c>
    </row>
    <row r="91" spans="1:9" s="135" customFormat="1" ht="12.75" customHeight="1" x14ac:dyDescent="0.2">
      <c r="A91" s="218">
        <v>86</v>
      </c>
      <c r="B91" s="218" t="s">
        <v>232</v>
      </c>
      <c r="C91" s="219" t="s">
        <v>210</v>
      </c>
      <c r="D91" s="218">
        <v>1517</v>
      </c>
      <c r="E91" s="218">
        <v>52.27</v>
      </c>
      <c r="F91" s="218">
        <v>14</v>
      </c>
      <c r="G91" s="219" t="s">
        <v>209</v>
      </c>
      <c r="H91" s="219" t="s">
        <v>199</v>
      </c>
      <c r="I91" s="219" t="s">
        <v>199</v>
      </c>
    </row>
    <row r="92" spans="1:9" s="135" customFormat="1" ht="12.75" customHeight="1" x14ac:dyDescent="0.2">
      <c r="A92" s="218">
        <v>87</v>
      </c>
      <c r="B92" s="218" t="s">
        <v>253</v>
      </c>
      <c r="C92" s="219" t="s">
        <v>210</v>
      </c>
      <c r="D92" s="218">
        <v>2899</v>
      </c>
      <c r="E92" s="218">
        <v>69</v>
      </c>
      <c r="F92" s="218">
        <v>17</v>
      </c>
      <c r="G92" s="219" t="s">
        <v>209</v>
      </c>
      <c r="H92" s="219" t="s">
        <v>199</v>
      </c>
      <c r="I92" s="219" t="s">
        <v>199</v>
      </c>
    </row>
    <row r="93" spans="1:9" s="135" customFormat="1" ht="12.75" customHeight="1" x14ac:dyDescent="0.2">
      <c r="A93" s="218">
        <v>88</v>
      </c>
      <c r="B93" s="218" t="s">
        <v>234</v>
      </c>
      <c r="C93" s="219" t="s">
        <v>210</v>
      </c>
      <c r="D93" s="218">
        <v>955</v>
      </c>
      <c r="E93" s="218">
        <v>53.68</v>
      </c>
      <c r="F93" s="218">
        <v>13</v>
      </c>
      <c r="G93" s="219" t="s">
        <v>209</v>
      </c>
      <c r="H93" s="219" t="s">
        <v>199</v>
      </c>
      <c r="I93" s="219" t="s">
        <v>199</v>
      </c>
    </row>
    <row r="94" spans="1:9" s="135" customFormat="1" ht="12.75" customHeight="1" x14ac:dyDescent="0.2">
      <c r="A94" s="218">
        <v>89</v>
      </c>
      <c r="B94" s="218" t="s">
        <v>245</v>
      </c>
      <c r="C94" s="219" t="s">
        <v>210</v>
      </c>
      <c r="D94" s="218">
        <v>1674</v>
      </c>
      <c r="E94" s="218">
        <v>56</v>
      </c>
      <c r="F94" s="218">
        <v>16</v>
      </c>
      <c r="G94" s="219" t="s">
        <v>209</v>
      </c>
      <c r="H94" s="219" t="s">
        <v>199</v>
      </c>
      <c r="I94" s="219" t="s">
        <v>199</v>
      </c>
    </row>
    <row r="95" spans="1:9" s="135" customFormat="1" ht="12.75" customHeight="1" x14ac:dyDescent="0.2">
      <c r="A95" s="218">
        <v>90</v>
      </c>
      <c r="B95" s="218" t="s">
        <v>269</v>
      </c>
      <c r="C95" s="219" t="s">
        <v>216</v>
      </c>
      <c r="D95" s="218">
        <v>1489</v>
      </c>
      <c r="E95" s="218">
        <v>55.81</v>
      </c>
      <c r="F95" s="218">
        <v>56</v>
      </c>
      <c r="G95" s="219" t="s">
        <v>209</v>
      </c>
      <c r="H95" s="219" t="s">
        <v>199</v>
      </c>
      <c r="I95" s="219" t="s">
        <v>199</v>
      </c>
    </row>
    <row r="96" spans="1:9" s="135" customFormat="1" ht="12.75" customHeight="1" x14ac:dyDescent="0.2">
      <c r="A96" s="218">
        <v>91</v>
      </c>
      <c r="B96" s="218" t="s">
        <v>240</v>
      </c>
      <c r="C96" s="219" t="s">
        <v>210</v>
      </c>
      <c r="D96" s="218">
        <v>2791</v>
      </c>
      <c r="E96" s="218">
        <v>68.64</v>
      </c>
      <c r="F96" s="218">
        <v>17</v>
      </c>
      <c r="G96" s="219" t="s">
        <v>209</v>
      </c>
      <c r="H96" s="219" t="s">
        <v>199</v>
      </c>
      <c r="I96" s="219" t="s">
        <v>199</v>
      </c>
    </row>
    <row r="97" spans="1:9" s="135" customFormat="1" ht="12.75" customHeight="1" x14ac:dyDescent="0.2">
      <c r="A97" s="218">
        <v>92</v>
      </c>
      <c r="B97" s="218" t="s">
        <v>337</v>
      </c>
      <c r="C97" s="219" t="s">
        <v>210</v>
      </c>
      <c r="D97" s="218">
        <v>2538</v>
      </c>
      <c r="E97" s="218">
        <v>64.17</v>
      </c>
      <c r="F97" s="218">
        <v>17</v>
      </c>
      <c r="G97" s="219" t="s">
        <v>209</v>
      </c>
      <c r="H97" s="219" t="s">
        <v>199</v>
      </c>
      <c r="I97" s="219" t="s">
        <v>199</v>
      </c>
    </row>
    <row r="98" spans="1:9" s="135" customFormat="1" ht="12.75" customHeight="1" x14ac:dyDescent="0.2">
      <c r="A98" s="218">
        <v>93</v>
      </c>
      <c r="B98" s="218" t="s">
        <v>270</v>
      </c>
      <c r="C98" s="219" t="s">
        <v>216</v>
      </c>
      <c r="D98" s="218">
        <v>1759</v>
      </c>
      <c r="E98" s="218">
        <v>57.59</v>
      </c>
      <c r="F98" s="218">
        <v>15</v>
      </c>
      <c r="G98" s="219" t="s">
        <v>209</v>
      </c>
      <c r="H98" s="219" t="s">
        <v>199</v>
      </c>
      <c r="I98" s="219" t="s">
        <v>199</v>
      </c>
    </row>
    <row r="99" spans="1:9" s="135" customFormat="1" ht="12.75" customHeight="1" x14ac:dyDescent="0.2">
      <c r="A99" s="218">
        <v>94</v>
      </c>
      <c r="B99" s="218" t="s">
        <v>271</v>
      </c>
      <c r="C99" s="219" t="s">
        <v>210</v>
      </c>
      <c r="D99" s="218">
        <v>444</v>
      </c>
      <c r="E99" s="218">
        <v>53.64</v>
      </c>
      <c r="F99" s="218">
        <v>10</v>
      </c>
      <c r="G99" s="219" t="s">
        <v>207</v>
      </c>
      <c r="H99" s="219" t="s">
        <v>199</v>
      </c>
      <c r="I99" s="219" t="s">
        <v>199</v>
      </c>
    </row>
    <row r="100" spans="1:9" s="135" customFormat="1" ht="12.75" customHeight="1" x14ac:dyDescent="0.2">
      <c r="A100" s="218">
        <v>95</v>
      </c>
      <c r="B100" s="218" t="s">
        <v>215</v>
      </c>
      <c r="C100" s="219" t="s">
        <v>216</v>
      </c>
      <c r="D100" s="218">
        <v>495</v>
      </c>
      <c r="E100" s="218">
        <v>45.28</v>
      </c>
      <c r="F100" s="218">
        <v>11</v>
      </c>
      <c r="G100" s="219" t="s">
        <v>209</v>
      </c>
      <c r="H100" s="219" t="s">
        <v>199</v>
      </c>
      <c r="I100" s="219" t="s">
        <v>199</v>
      </c>
    </row>
    <row r="101" spans="1:9" s="135" customFormat="1" ht="12.75" customHeight="1" x14ac:dyDescent="0.2">
      <c r="A101" s="218">
        <v>96</v>
      </c>
      <c r="B101" s="218" t="s">
        <v>251</v>
      </c>
      <c r="C101" s="219" t="s">
        <v>210</v>
      </c>
      <c r="D101" s="218">
        <v>2176</v>
      </c>
      <c r="E101" s="218">
        <v>71.290000000000006</v>
      </c>
      <c r="F101" s="218">
        <v>16</v>
      </c>
      <c r="G101" s="219" t="s">
        <v>209</v>
      </c>
      <c r="H101" s="219" t="s">
        <v>199</v>
      </c>
      <c r="I101" s="219" t="s">
        <v>199</v>
      </c>
    </row>
    <row r="102" spans="1:9" s="135" customFormat="1" ht="12.75" customHeight="1" x14ac:dyDescent="0.2">
      <c r="A102" s="218">
        <v>97</v>
      </c>
      <c r="B102" s="218" t="s">
        <v>212</v>
      </c>
      <c r="C102" s="219" t="s">
        <v>210</v>
      </c>
      <c r="D102" s="218">
        <v>298</v>
      </c>
      <c r="E102" s="218">
        <v>41.45</v>
      </c>
      <c r="F102" s="218">
        <v>9</v>
      </c>
      <c r="G102" s="219" t="s">
        <v>207</v>
      </c>
      <c r="H102" s="219" t="s">
        <v>199</v>
      </c>
      <c r="I102" s="219" t="s">
        <v>199</v>
      </c>
    </row>
    <row r="103" spans="1:9" s="135" customFormat="1" ht="12.75" customHeight="1" x14ac:dyDescent="0.2">
      <c r="A103" s="218">
        <v>98</v>
      </c>
      <c r="B103" s="218" t="s">
        <v>217</v>
      </c>
      <c r="C103" s="219" t="s">
        <v>210</v>
      </c>
      <c r="D103" s="218">
        <v>325</v>
      </c>
      <c r="E103" s="218">
        <v>43.34</v>
      </c>
      <c r="F103" s="218">
        <v>9</v>
      </c>
      <c r="G103" s="219" t="s">
        <v>207</v>
      </c>
      <c r="H103" s="219" t="s">
        <v>199</v>
      </c>
      <c r="I103" s="219" t="s">
        <v>199</v>
      </c>
    </row>
    <row r="104" spans="1:9" s="135" customFormat="1" ht="12.75" customHeight="1" x14ac:dyDescent="0.2">
      <c r="A104" s="218">
        <v>99</v>
      </c>
      <c r="B104" s="218" t="s">
        <v>228</v>
      </c>
      <c r="C104" s="219" t="s">
        <v>210</v>
      </c>
      <c r="D104" s="218">
        <v>495</v>
      </c>
      <c r="E104" s="218">
        <v>45.29</v>
      </c>
      <c r="F104" s="218">
        <v>11</v>
      </c>
      <c r="G104" s="219" t="s">
        <v>209</v>
      </c>
      <c r="H104" s="219" t="s">
        <v>199</v>
      </c>
      <c r="I104" s="219" t="s">
        <v>199</v>
      </c>
    </row>
    <row r="105" spans="1:9" s="135" customFormat="1" ht="12.75" customHeight="1" x14ac:dyDescent="0.2">
      <c r="A105" s="218">
        <v>100</v>
      </c>
      <c r="B105" s="218" t="s">
        <v>236</v>
      </c>
      <c r="C105" s="219" t="s">
        <v>210</v>
      </c>
      <c r="D105" s="218">
        <v>1765</v>
      </c>
      <c r="E105" s="218">
        <v>57.120000000000005</v>
      </c>
      <c r="F105" s="218">
        <v>16</v>
      </c>
      <c r="G105" s="219" t="s">
        <v>209</v>
      </c>
      <c r="H105" s="219" t="s">
        <v>199</v>
      </c>
      <c r="I105" s="219" t="s">
        <v>199</v>
      </c>
    </row>
    <row r="106" spans="1:9" s="135" customFormat="1" ht="12.75" customHeight="1" x14ac:dyDescent="0.2">
      <c r="A106" s="218">
        <v>101</v>
      </c>
      <c r="B106" s="218" t="s">
        <v>241</v>
      </c>
      <c r="C106" s="219" t="s">
        <v>210</v>
      </c>
      <c r="D106" s="218">
        <v>1226</v>
      </c>
      <c r="E106" s="218">
        <v>52.58</v>
      </c>
      <c r="F106" s="218">
        <v>16</v>
      </c>
      <c r="G106" s="219" t="s">
        <v>209</v>
      </c>
      <c r="H106" s="219" t="s">
        <v>199</v>
      </c>
      <c r="I106" s="219" t="s">
        <v>199</v>
      </c>
    </row>
    <row r="107" spans="1:9" s="135" customFormat="1" ht="12.75" customHeight="1" x14ac:dyDescent="0.2">
      <c r="A107" s="218">
        <v>102</v>
      </c>
      <c r="B107" s="218" t="s">
        <v>296</v>
      </c>
      <c r="C107" s="219" t="s">
        <v>210</v>
      </c>
      <c r="D107" s="218">
        <v>1674</v>
      </c>
      <c r="E107" s="218">
        <v>55.870000000000005</v>
      </c>
      <c r="F107" s="218">
        <v>16</v>
      </c>
      <c r="G107" s="219" t="s">
        <v>209</v>
      </c>
      <c r="H107" s="219" t="s">
        <v>199</v>
      </c>
      <c r="I107" s="219" t="s">
        <v>199</v>
      </c>
    </row>
    <row r="108" spans="1:9" s="135" customFormat="1" ht="12.75" customHeight="1" x14ac:dyDescent="0.2">
      <c r="A108" s="218">
        <v>103</v>
      </c>
      <c r="B108" s="218" t="s">
        <v>214</v>
      </c>
      <c r="C108" s="219" t="s">
        <v>210</v>
      </c>
      <c r="D108" s="218">
        <v>163.47</v>
      </c>
      <c r="E108" s="218">
        <v>32.56</v>
      </c>
      <c r="F108" s="218">
        <v>8</v>
      </c>
      <c r="G108" s="219" t="s">
        <v>207</v>
      </c>
      <c r="H108" s="219" t="s">
        <v>199</v>
      </c>
      <c r="I108" s="219" t="s">
        <v>199</v>
      </c>
    </row>
    <row r="109" spans="1:9" s="135" customFormat="1" ht="12.75" customHeight="1" x14ac:dyDescent="0.2">
      <c r="A109" s="218">
        <v>104</v>
      </c>
      <c r="B109" s="218" t="s">
        <v>307</v>
      </c>
      <c r="C109" s="219" t="s">
        <v>216</v>
      </c>
      <c r="D109" s="218">
        <v>460</v>
      </c>
      <c r="E109" s="218">
        <v>38.03</v>
      </c>
      <c r="F109" s="218">
        <v>11</v>
      </c>
      <c r="G109" s="219" t="s">
        <v>222</v>
      </c>
      <c r="H109" s="219" t="s">
        <v>199</v>
      </c>
      <c r="I109" s="219" t="s">
        <v>199</v>
      </c>
    </row>
    <row r="110" spans="1:9" s="135" customFormat="1" ht="12.75" customHeight="1" x14ac:dyDescent="0.2">
      <c r="A110" s="218">
        <v>105</v>
      </c>
      <c r="B110" s="218" t="s">
        <v>338</v>
      </c>
      <c r="C110" s="219" t="s">
        <v>216</v>
      </c>
      <c r="D110" s="218">
        <v>2158</v>
      </c>
      <c r="E110" s="218">
        <v>76.08</v>
      </c>
      <c r="F110" s="218">
        <v>22</v>
      </c>
      <c r="G110" s="219" t="s">
        <v>274</v>
      </c>
      <c r="H110" s="219" t="s">
        <v>199</v>
      </c>
      <c r="I110" s="219" t="s">
        <v>199</v>
      </c>
    </row>
    <row r="111" spans="1:9" s="135" customFormat="1" ht="12.75" customHeight="1" x14ac:dyDescent="0.2">
      <c r="A111" s="218">
        <v>106</v>
      </c>
      <c r="B111" s="218" t="s">
        <v>309</v>
      </c>
      <c r="C111" s="219" t="s">
        <v>216</v>
      </c>
      <c r="D111" s="218">
        <v>408</v>
      </c>
      <c r="E111" s="218">
        <v>35.11</v>
      </c>
      <c r="F111" s="218">
        <v>11</v>
      </c>
      <c r="G111" s="219" t="s">
        <v>222</v>
      </c>
      <c r="H111" s="219" t="s">
        <v>199</v>
      </c>
      <c r="I111" s="219" t="s">
        <v>199</v>
      </c>
    </row>
    <row r="112" spans="1:9" s="135" customFormat="1" ht="12.75" customHeight="1" x14ac:dyDescent="0.2">
      <c r="A112" s="218">
        <v>107</v>
      </c>
      <c r="B112" s="218" t="s">
        <v>339</v>
      </c>
      <c r="C112" s="219" t="s">
        <v>216</v>
      </c>
      <c r="D112" s="218">
        <v>2159</v>
      </c>
      <c r="E112" s="218">
        <v>76.08</v>
      </c>
      <c r="F112" s="218">
        <v>21</v>
      </c>
      <c r="G112" s="219" t="s">
        <v>274</v>
      </c>
      <c r="H112" s="219" t="s">
        <v>199</v>
      </c>
      <c r="I112" s="219" t="s">
        <v>199</v>
      </c>
    </row>
    <row r="113" spans="1:9" s="135" customFormat="1" ht="12.75" customHeight="1" x14ac:dyDescent="0.2">
      <c r="A113" s="218">
        <v>108</v>
      </c>
      <c r="B113" s="218" t="s">
        <v>244</v>
      </c>
      <c r="C113" s="219" t="s">
        <v>216</v>
      </c>
      <c r="D113" s="218">
        <v>1235</v>
      </c>
      <c r="E113" s="218">
        <v>61.9</v>
      </c>
      <c r="F113" s="218">
        <v>14</v>
      </c>
      <c r="G113" s="219" t="s">
        <v>209</v>
      </c>
      <c r="H113" s="219" t="s">
        <v>199</v>
      </c>
      <c r="I113" s="219" t="s">
        <v>199</v>
      </c>
    </row>
    <row r="114" spans="1:9" s="135" customFormat="1" ht="12.75" customHeight="1" x14ac:dyDescent="0.2">
      <c r="A114" s="218">
        <v>109</v>
      </c>
      <c r="B114" s="218" t="s">
        <v>340</v>
      </c>
      <c r="C114" s="219" t="s">
        <v>210</v>
      </c>
      <c r="D114" s="218">
        <v>455</v>
      </c>
      <c r="E114" s="218">
        <v>39.86</v>
      </c>
      <c r="F114" s="218">
        <v>11</v>
      </c>
      <c r="G114" s="219" t="s">
        <v>209</v>
      </c>
      <c r="H114" s="219" t="s">
        <v>199</v>
      </c>
      <c r="I114" s="219" t="s">
        <v>199</v>
      </c>
    </row>
    <row r="115" spans="1:9" s="135" customFormat="1" ht="12.75" customHeight="1" x14ac:dyDescent="0.2">
      <c r="A115" s="218">
        <v>110</v>
      </c>
      <c r="B115" s="218" t="s">
        <v>286</v>
      </c>
      <c r="C115" s="219" t="s">
        <v>210</v>
      </c>
      <c r="D115" s="218">
        <v>482</v>
      </c>
      <c r="E115" s="218">
        <v>50.38</v>
      </c>
      <c r="F115" s="218">
        <v>10</v>
      </c>
      <c r="G115" s="219" t="s">
        <v>209</v>
      </c>
      <c r="H115" s="219" t="s">
        <v>199</v>
      </c>
      <c r="I115" s="219" t="s">
        <v>199</v>
      </c>
    </row>
    <row r="116" spans="1:9" s="135" customFormat="1" ht="12.75" customHeight="1" x14ac:dyDescent="0.2">
      <c r="A116" s="218">
        <v>111</v>
      </c>
      <c r="B116" s="218" t="s">
        <v>237</v>
      </c>
      <c r="C116" s="219" t="s">
        <v>210</v>
      </c>
      <c r="D116" s="218">
        <v>1815</v>
      </c>
      <c r="E116" s="218">
        <v>57.59</v>
      </c>
      <c r="F116" s="218">
        <v>15</v>
      </c>
      <c r="G116" s="219" t="s">
        <v>209</v>
      </c>
      <c r="H116" s="219" t="s">
        <v>199</v>
      </c>
      <c r="I116" s="219" t="s">
        <v>199</v>
      </c>
    </row>
    <row r="117" spans="1:9" s="135" customFormat="1" ht="12.75" customHeight="1" x14ac:dyDescent="0.2">
      <c r="A117" s="218">
        <v>112</v>
      </c>
      <c r="B117" s="218" t="s">
        <v>281</v>
      </c>
      <c r="C117" s="219" t="s">
        <v>210</v>
      </c>
      <c r="D117" s="218">
        <v>851</v>
      </c>
      <c r="E117" s="218">
        <v>53.03</v>
      </c>
      <c r="F117" s="218">
        <v>12</v>
      </c>
      <c r="G117" s="219" t="s">
        <v>209</v>
      </c>
      <c r="H117" s="219" t="s">
        <v>199</v>
      </c>
      <c r="I117" s="219" t="s">
        <v>199</v>
      </c>
    </row>
    <row r="118" spans="1:9" s="135" customFormat="1" ht="12.75" customHeight="1" x14ac:dyDescent="0.2">
      <c r="A118" s="218">
        <v>113</v>
      </c>
      <c r="B118" s="218" t="s">
        <v>295</v>
      </c>
      <c r="C118" s="219" t="s">
        <v>210</v>
      </c>
      <c r="D118" s="218">
        <v>1517</v>
      </c>
      <c r="E118" s="218">
        <v>52.730000000000004</v>
      </c>
      <c r="F118" s="218">
        <v>14</v>
      </c>
      <c r="G118" s="219" t="s">
        <v>209</v>
      </c>
      <c r="H118" s="219" t="s">
        <v>199</v>
      </c>
      <c r="I118" s="219" t="s">
        <v>199</v>
      </c>
    </row>
    <row r="119" spans="1:9" s="135" customFormat="1" ht="12.75" customHeight="1" x14ac:dyDescent="0.2">
      <c r="A119" s="218">
        <v>114</v>
      </c>
      <c r="B119" s="218" t="s">
        <v>335</v>
      </c>
      <c r="C119" s="219" t="s">
        <v>210</v>
      </c>
      <c r="D119" s="218">
        <v>2369</v>
      </c>
      <c r="E119" s="218">
        <v>63.99</v>
      </c>
      <c r="F119" s="218">
        <v>17</v>
      </c>
      <c r="G119" s="219" t="s">
        <v>209</v>
      </c>
      <c r="H119" s="219" t="s">
        <v>199</v>
      </c>
      <c r="I119" s="219" t="s">
        <v>199</v>
      </c>
    </row>
    <row r="120" spans="1:9" s="135" customFormat="1" ht="12.75" customHeight="1" x14ac:dyDescent="0.2">
      <c r="A120" s="218">
        <v>115</v>
      </c>
      <c r="B120" s="218" t="s">
        <v>268</v>
      </c>
      <c r="C120" s="219" t="s">
        <v>210</v>
      </c>
      <c r="D120" s="218">
        <v>455</v>
      </c>
      <c r="E120" s="218">
        <v>53.64</v>
      </c>
      <c r="F120" s="218">
        <v>10</v>
      </c>
      <c r="G120" s="219" t="s">
        <v>207</v>
      </c>
      <c r="H120" s="219" t="s">
        <v>199</v>
      </c>
      <c r="I120" s="219" t="s">
        <v>199</v>
      </c>
    </row>
    <row r="121" spans="1:9" s="135" customFormat="1" ht="12.75" customHeight="1" x14ac:dyDescent="0.2">
      <c r="A121" s="218">
        <v>116</v>
      </c>
      <c r="B121" s="218" t="s">
        <v>213</v>
      </c>
      <c r="C121" s="219" t="s">
        <v>210</v>
      </c>
      <c r="D121" s="218">
        <v>324</v>
      </c>
      <c r="E121" s="218">
        <v>43.31</v>
      </c>
      <c r="F121" s="218">
        <v>9</v>
      </c>
      <c r="G121" s="219" t="s">
        <v>207</v>
      </c>
      <c r="H121" s="219" t="s">
        <v>199</v>
      </c>
      <c r="I121" s="219" t="s">
        <v>199</v>
      </c>
    </row>
    <row r="122" spans="1:9" s="135" customFormat="1" ht="12.75" customHeight="1" x14ac:dyDescent="0.2">
      <c r="A122" s="218">
        <v>117</v>
      </c>
      <c r="B122" s="218" t="s">
        <v>212</v>
      </c>
      <c r="C122" s="219" t="s">
        <v>210</v>
      </c>
      <c r="D122" s="218">
        <v>298</v>
      </c>
      <c r="E122" s="218">
        <v>41.45</v>
      </c>
      <c r="F122" s="218">
        <v>9</v>
      </c>
      <c r="G122" s="219" t="s">
        <v>207</v>
      </c>
      <c r="H122" s="219" t="s">
        <v>199</v>
      </c>
      <c r="I122" s="219" t="s">
        <v>199</v>
      </c>
    </row>
    <row r="123" spans="1:9" s="135" customFormat="1" ht="12.75" customHeight="1" x14ac:dyDescent="0.2">
      <c r="A123" s="218">
        <v>118</v>
      </c>
      <c r="B123" s="218" t="s">
        <v>211</v>
      </c>
      <c r="C123" s="219" t="s">
        <v>210</v>
      </c>
      <c r="D123" s="218">
        <v>1402</v>
      </c>
      <c r="E123" s="218">
        <v>55.68</v>
      </c>
      <c r="F123" s="218">
        <v>14</v>
      </c>
      <c r="G123" s="219" t="s">
        <v>209</v>
      </c>
      <c r="H123" s="219" t="s">
        <v>199</v>
      </c>
      <c r="I123" s="219" t="s">
        <v>199</v>
      </c>
    </row>
    <row r="124" spans="1:9" s="135" customFormat="1" ht="12.75" customHeight="1" x14ac:dyDescent="0.2">
      <c r="A124" s="218">
        <v>119</v>
      </c>
      <c r="B124" s="218" t="s">
        <v>270</v>
      </c>
      <c r="C124" s="219" t="s">
        <v>216</v>
      </c>
      <c r="D124" s="218">
        <v>1759</v>
      </c>
      <c r="E124" s="218">
        <v>57.59</v>
      </c>
      <c r="F124" s="218">
        <v>15</v>
      </c>
      <c r="G124" s="219" t="s">
        <v>209</v>
      </c>
      <c r="H124" s="219" t="s">
        <v>199</v>
      </c>
      <c r="I124" s="219" t="s">
        <v>199</v>
      </c>
    </row>
    <row r="125" spans="1:9" s="135" customFormat="1" ht="12.75" customHeight="1" x14ac:dyDescent="0.2">
      <c r="A125" s="218">
        <v>120</v>
      </c>
      <c r="B125" s="218" t="s">
        <v>230</v>
      </c>
      <c r="C125" s="219" t="s">
        <v>210</v>
      </c>
      <c r="D125" s="218">
        <v>163.57</v>
      </c>
      <c r="E125" s="218">
        <v>32.56</v>
      </c>
      <c r="F125" s="218">
        <v>8</v>
      </c>
      <c r="G125" s="219" t="s">
        <v>207</v>
      </c>
      <c r="H125" s="219" t="s">
        <v>199</v>
      </c>
      <c r="I125" s="219" t="s">
        <v>199</v>
      </c>
    </row>
    <row r="126" spans="1:9" s="135" customFormat="1" ht="12.75" customHeight="1" x14ac:dyDescent="0.2">
      <c r="A126" s="218">
        <v>121</v>
      </c>
      <c r="B126" s="218" t="s">
        <v>239</v>
      </c>
      <c r="C126" s="219" t="s">
        <v>210</v>
      </c>
      <c r="D126" s="218">
        <v>4721</v>
      </c>
      <c r="E126" s="218">
        <v>110.72</v>
      </c>
      <c r="F126" s="218">
        <v>18</v>
      </c>
      <c r="G126" s="219" t="s">
        <v>196</v>
      </c>
      <c r="H126" s="219" t="s">
        <v>199</v>
      </c>
      <c r="I126" s="219" t="s">
        <v>199</v>
      </c>
    </row>
    <row r="127" spans="1:9" s="135" customFormat="1" ht="12.75" customHeight="1" x14ac:dyDescent="0.2">
      <c r="A127" s="218">
        <v>122</v>
      </c>
      <c r="B127" s="218" t="s">
        <v>235</v>
      </c>
      <c r="C127" s="219" t="s">
        <v>210</v>
      </c>
      <c r="D127" s="218">
        <v>495</v>
      </c>
      <c r="E127" s="218">
        <v>45.28</v>
      </c>
      <c r="F127" s="218">
        <v>11</v>
      </c>
      <c r="G127" s="219" t="s">
        <v>209</v>
      </c>
      <c r="H127" s="219" t="s">
        <v>199</v>
      </c>
      <c r="I127" s="219" t="s">
        <v>199</v>
      </c>
    </row>
    <row r="128" spans="1:9" s="135" customFormat="1" ht="12.75" customHeight="1" x14ac:dyDescent="0.2">
      <c r="A128" s="218">
        <v>123</v>
      </c>
      <c r="B128" s="218" t="s">
        <v>225</v>
      </c>
      <c r="C128" s="219" t="s">
        <v>210</v>
      </c>
      <c r="D128" s="218">
        <v>1922</v>
      </c>
      <c r="E128" s="218">
        <v>58.63</v>
      </c>
      <c r="F128" s="218">
        <v>16</v>
      </c>
      <c r="G128" s="219" t="s">
        <v>209</v>
      </c>
      <c r="H128" s="219" t="s">
        <v>199</v>
      </c>
      <c r="I128" s="219" t="s">
        <v>199</v>
      </c>
    </row>
    <row r="129" spans="1:9" s="135" customFormat="1" ht="12.75" customHeight="1" x14ac:dyDescent="0.2">
      <c r="A129" s="218">
        <v>124</v>
      </c>
      <c r="B129" s="218" t="s">
        <v>218</v>
      </c>
      <c r="C129" s="219" t="s">
        <v>210</v>
      </c>
      <c r="D129" s="218">
        <v>1226</v>
      </c>
      <c r="E129" s="218">
        <v>52.57</v>
      </c>
      <c r="F129" s="218">
        <v>16</v>
      </c>
      <c r="G129" s="219" t="s">
        <v>209</v>
      </c>
      <c r="H129" s="219" t="s">
        <v>199</v>
      </c>
      <c r="I129" s="219" t="s">
        <v>199</v>
      </c>
    </row>
    <row r="130" spans="1:9" s="135" customFormat="1" ht="12.75" customHeight="1" x14ac:dyDescent="0.2">
      <c r="A130" s="218">
        <v>125</v>
      </c>
      <c r="B130" s="218" t="s">
        <v>227</v>
      </c>
      <c r="C130" s="219" t="s">
        <v>210</v>
      </c>
      <c r="D130" s="218">
        <v>482</v>
      </c>
      <c r="E130" s="218">
        <v>50.38</v>
      </c>
      <c r="F130" s="218">
        <v>10</v>
      </c>
      <c r="G130" s="219" t="s">
        <v>209</v>
      </c>
      <c r="H130" s="219" t="s">
        <v>199</v>
      </c>
      <c r="I130" s="219" t="s">
        <v>199</v>
      </c>
    </row>
    <row r="131" spans="1:9" s="135" customFormat="1" ht="12.75" customHeight="1" x14ac:dyDescent="0.2">
      <c r="A131" s="218">
        <v>126</v>
      </c>
      <c r="B131" s="218" t="s">
        <v>285</v>
      </c>
      <c r="C131" s="219" t="s">
        <v>210</v>
      </c>
      <c r="D131" s="218">
        <v>1943</v>
      </c>
      <c r="E131" s="218">
        <v>58.6</v>
      </c>
      <c r="F131" s="218">
        <v>16</v>
      </c>
      <c r="G131" s="219" t="s">
        <v>284</v>
      </c>
      <c r="H131" s="219" t="s">
        <v>199</v>
      </c>
      <c r="I131" s="219" t="s">
        <v>199</v>
      </c>
    </row>
    <row r="132" spans="1:9" s="135" customFormat="1" ht="12.75" customHeight="1" x14ac:dyDescent="0.2">
      <c r="A132" s="218">
        <v>127</v>
      </c>
      <c r="B132" s="218" t="s">
        <v>341</v>
      </c>
      <c r="C132" s="219" t="s">
        <v>216</v>
      </c>
      <c r="D132" s="218">
        <v>4169</v>
      </c>
      <c r="E132" s="218">
        <v>87.44</v>
      </c>
      <c r="F132" s="218">
        <v>30</v>
      </c>
      <c r="G132" s="219" t="s">
        <v>274</v>
      </c>
      <c r="H132" s="219" t="s">
        <v>199</v>
      </c>
      <c r="I132" s="219" t="s">
        <v>199</v>
      </c>
    </row>
    <row r="133" spans="1:9" s="135" customFormat="1" ht="12.75" customHeight="1" x14ac:dyDescent="0.2">
      <c r="A133" s="218">
        <v>128</v>
      </c>
      <c r="B133" s="218" t="s">
        <v>342</v>
      </c>
      <c r="C133" s="219" t="s">
        <v>343</v>
      </c>
      <c r="D133" s="218">
        <v>951</v>
      </c>
      <c r="E133" s="218">
        <v>46.65</v>
      </c>
      <c r="F133" s="218">
        <v>13</v>
      </c>
      <c r="G133" s="219" t="s">
        <v>222</v>
      </c>
      <c r="H133" s="219" t="s">
        <v>199</v>
      </c>
      <c r="I133" s="219" t="s">
        <v>199</v>
      </c>
    </row>
    <row r="134" spans="1:9" s="135" customFormat="1" ht="12.75" customHeight="1" x14ac:dyDescent="0.2">
      <c r="A134" s="218">
        <v>129</v>
      </c>
      <c r="B134" s="218" t="s">
        <v>220</v>
      </c>
      <c r="C134" s="219" t="s">
        <v>210</v>
      </c>
      <c r="D134" s="218">
        <v>2542</v>
      </c>
      <c r="E134" s="218">
        <v>67.930000000000007</v>
      </c>
      <c r="F134" s="218">
        <v>17</v>
      </c>
      <c r="G134" s="219" t="s">
        <v>209</v>
      </c>
      <c r="H134" s="219" t="s">
        <v>199</v>
      </c>
      <c r="I134" s="219" t="s">
        <v>199</v>
      </c>
    </row>
    <row r="135" spans="1:9" s="135" customFormat="1" ht="12.75" customHeight="1" x14ac:dyDescent="0.2">
      <c r="A135" s="218">
        <v>130</v>
      </c>
      <c r="B135" s="218" t="s">
        <v>212</v>
      </c>
      <c r="C135" s="219" t="s">
        <v>210</v>
      </c>
      <c r="D135" s="218">
        <v>298</v>
      </c>
      <c r="E135" s="218">
        <v>41.45</v>
      </c>
      <c r="F135" s="218">
        <v>9</v>
      </c>
      <c r="G135" s="219" t="s">
        <v>207</v>
      </c>
      <c r="H135" s="219" t="s">
        <v>199</v>
      </c>
      <c r="I135" s="219" t="s">
        <v>199</v>
      </c>
    </row>
    <row r="136" spans="1:9" s="135" customFormat="1" ht="12.75" customHeight="1" x14ac:dyDescent="0.2">
      <c r="A136" s="218">
        <v>131</v>
      </c>
      <c r="B136" s="218" t="s">
        <v>282</v>
      </c>
      <c r="C136" s="219" t="s">
        <v>210</v>
      </c>
      <c r="D136" s="218">
        <v>1549</v>
      </c>
      <c r="E136" s="218">
        <v>67.210000000000008</v>
      </c>
      <c r="F136" s="218">
        <v>16</v>
      </c>
      <c r="G136" s="219" t="s">
        <v>209</v>
      </c>
      <c r="H136" s="219" t="s">
        <v>199</v>
      </c>
      <c r="I136" s="219" t="s">
        <v>199</v>
      </c>
    </row>
    <row r="137" spans="1:9" s="135" customFormat="1" ht="12.75" customHeight="1" x14ac:dyDescent="0.2">
      <c r="A137" s="218">
        <v>132</v>
      </c>
      <c r="B137" s="218" t="s">
        <v>246</v>
      </c>
      <c r="C137" s="219" t="s">
        <v>210</v>
      </c>
      <c r="D137" s="218">
        <v>93.13</v>
      </c>
      <c r="E137" s="218">
        <v>28.23</v>
      </c>
      <c r="F137" s="218">
        <v>6</v>
      </c>
      <c r="G137" s="219" t="s">
        <v>207</v>
      </c>
      <c r="H137" s="219" t="s">
        <v>199</v>
      </c>
      <c r="I137" s="219" t="s">
        <v>199</v>
      </c>
    </row>
    <row r="138" spans="1:9" s="135" customFormat="1" ht="12.75" customHeight="1" x14ac:dyDescent="0.2">
      <c r="A138" s="218">
        <v>133</v>
      </c>
      <c r="B138" s="218" t="s">
        <v>247</v>
      </c>
      <c r="C138" s="219" t="s">
        <v>210</v>
      </c>
      <c r="D138" s="218">
        <v>359</v>
      </c>
      <c r="E138" s="218">
        <v>43.71</v>
      </c>
      <c r="F138" s="218">
        <v>12</v>
      </c>
      <c r="G138" s="219" t="s">
        <v>207</v>
      </c>
      <c r="H138" s="219" t="s">
        <v>199</v>
      </c>
      <c r="I138" s="219" t="s">
        <v>199</v>
      </c>
    </row>
    <row r="139" spans="1:9" s="135" customFormat="1" ht="12.75" customHeight="1" x14ac:dyDescent="0.2">
      <c r="A139" s="218">
        <v>134</v>
      </c>
      <c r="B139" s="218" t="s">
        <v>246</v>
      </c>
      <c r="C139" s="219" t="s">
        <v>210</v>
      </c>
      <c r="D139" s="218">
        <v>93.13</v>
      </c>
      <c r="E139" s="218">
        <v>28.23</v>
      </c>
      <c r="F139" s="218">
        <v>6</v>
      </c>
      <c r="G139" s="219" t="s">
        <v>207</v>
      </c>
      <c r="H139" s="219" t="s">
        <v>199</v>
      </c>
      <c r="I139" s="219" t="s">
        <v>199</v>
      </c>
    </row>
    <row r="140" spans="1:9" s="135" customFormat="1" ht="12.75" customHeight="1" x14ac:dyDescent="0.2">
      <c r="A140" s="218">
        <v>135</v>
      </c>
      <c r="B140" s="218" t="s">
        <v>226</v>
      </c>
      <c r="C140" s="219" t="s">
        <v>210</v>
      </c>
      <c r="D140" s="218">
        <v>337</v>
      </c>
      <c r="E140" s="218">
        <v>50.24</v>
      </c>
      <c r="F140" s="218">
        <v>9</v>
      </c>
      <c r="G140" s="219" t="s">
        <v>207</v>
      </c>
      <c r="H140" s="219" t="s">
        <v>199</v>
      </c>
      <c r="I140" s="219" t="s">
        <v>199</v>
      </c>
    </row>
    <row r="141" spans="1:9" s="135" customFormat="1" ht="12.75" customHeight="1" x14ac:dyDescent="0.2">
      <c r="A141" s="218">
        <v>136</v>
      </c>
      <c r="B141" s="218" t="s">
        <v>268</v>
      </c>
      <c r="C141" s="219" t="s">
        <v>210</v>
      </c>
      <c r="D141" s="218">
        <v>455</v>
      </c>
      <c r="E141" s="218">
        <v>53.64</v>
      </c>
      <c r="F141" s="218">
        <v>10</v>
      </c>
      <c r="G141" s="219" t="s">
        <v>207</v>
      </c>
      <c r="H141" s="219" t="s">
        <v>199</v>
      </c>
      <c r="I141" s="219" t="s">
        <v>199</v>
      </c>
    </row>
    <row r="142" spans="1:9" s="135" customFormat="1" ht="12.75" customHeight="1" x14ac:dyDescent="0.2">
      <c r="A142" s="218">
        <v>137</v>
      </c>
      <c r="B142" s="218" t="s">
        <v>234</v>
      </c>
      <c r="C142" s="219" t="s">
        <v>210</v>
      </c>
      <c r="D142" s="218">
        <v>955</v>
      </c>
      <c r="E142" s="218">
        <v>53.68</v>
      </c>
      <c r="F142" s="218">
        <v>13</v>
      </c>
      <c r="G142" s="219" t="s">
        <v>209</v>
      </c>
      <c r="H142" s="219" t="s">
        <v>199</v>
      </c>
      <c r="I142" s="219" t="s">
        <v>199</v>
      </c>
    </row>
    <row r="143" spans="1:9" s="135" customFormat="1" ht="12.75" customHeight="1" x14ac:dyDescent="0.2">
      <c r="A143" s="218">
        <v>138</v>
      </c>
      <c r="B143" s="218" t="s">
        <v>271</v>
      </c>
      <c r="C143" s="219" t="s">
        <v>210</v>
      </c>
      <c r="D143" s="218">
        <v>444</v>
      </c>
      <c r="E143" s="218">
        <v>53.64</v>
      </c>
      <c r="F143" s="218">
        <v>10</v>
      </c>
      <c r="G143" s="219" t="s">
        <v>207</v>
      </c>
      <c r="H143" s="219" t="s">
        <v>199</v>
      </c>
      <c r="I143" s="219" t="s">
        <v>199</v>
      </c>
    </row>
    <row r="144" spans="1:9" s="135" customFormat="1" ht="12.75" customHeight="1" x14ac:dyDescent="0.2">
      <c r="A144" s="218">
        <v>139</v>
      </c>
      <c r="B144" s="218" t="s">
        <v>251</v>
      </c>
      <c r="C144" s="219" t="s">
        <v>210</v>
      </c>
      <c r="D144" s="218">
        <v>2176</v>
      </c>
      <c r="E144" s="218">
        <v>71.290000000000006</v>
      </c>
      <c r="F144" s="218">
        <v>16</v>
      </c>
      <c r="G144" s="219" t="s">
        <v>209</v>
      </c>
      <c r="H144" s="219" t="s">
        <v>199</v>
      </c>
      <c r="I144" s="219" t="s">
        <v>199</v>
      </c>
    </row>
    <row r="145" spans="1:9" s="135" customFormat="1" ht="12.75" customHeight="1" x14ac:dyDescent="0.2">
      <c r="A145" s="218">
        <v>140</v>
      </c>
      <c r="B145" s="218" t="s">
        <v>214</v>
      </c>
      <c r="C145" s="219" t="s">
        <v>210</v>
      </c>
      <c r="D145" s="218">
        <v>163.47</v>
      </c>
      <c r="E145" s="218">
        <v>32.56</v>
      </c>
      <c r="F145" s="218">
        <v>8</v>
      </c>
      <c r="G145" s="219" t="s">
        <v>207</v>
      </c>
      <c r="H145" s="219" t="s">
        <v>199</v>
      </c>
      <c r="I145" s="219" t="s">
        <v>199</v>
      </c>
    </row>
    <row r="146" spans="1:9" s="135" customFormat="1" ht="12.75" customHeight="1" x14ac:dyDescent="0.2">
      <c r="A146" s="218">
        <v>141</v>
      </c>
      <c r="B146" s="218" t="s">
        <v>217</v>
      </c>
      <c r="C146" s="219" t="s">
        <v>210</v>
      </c>
      <c r="D146" s="218">
        <v>325</v>
      </c>
      <c r="E146" s="218">
        <v>43.34</v>
      </c>
      <c r="F146" s="218">
        <v>9</v>
      </c>
      <c r="G146" s="219" t="s">
        <v>207</v>
      </c>
      <c r="H146" s="219" t="s">
        <v>199</v>
      </c>
      <c r="I146" s="219" t="s">
        <v>199</v>
      </c>
    </row>
    <row r="147" spans="1:9" s="135" customFormat="1" ht="12.75" customHeight="1" x14ac:dyDescent="0.2">
      <c r="A147" s="218">
        <v>142</v>
      </c>
      <c r="B147" s="218" t="s">
        <v>224</v>
      </c>
      <c r="C147" s="219" t="s">
        <v>210</v>
      </c>
      <c r="D147" s="218">
        <v>1815</v>
      </c>
      <c r="E147" s="218">
        <v>57.59</v>
      </c>
      <c r="F147" s="218">
        <v>15</v>
      </c>
      <c r="G147" s="219" t="s">
        <v>209</v>
      </c>
      <c r="H147" s="219" t="s">
        <v>199</v>
      </c>
      <c r="I147" s="219" t="s">
        <v>199</v>
      </c>
    </row>
    <row r="148" spans="1:9" s="135" customFormat="1" ht="12.75" customHeight="1" x14ac:dyDescent="0.2">
      <c r="A148" s="218">
        <v>143</v>
      </c>
      <c r="B148" s="218" t="s">
        <v>242</v>
      </c>
      <c r="C148" s="219" t="s">
        <v>210</v>
      </c>
      <c r="D148" s="218">
        <v>1571</v>
      </c>
      <c r="E148" s="218">
        <v>52.7</v>
      </c>
      <c r="F148" s="218">
        <v>14</v>
      </c>
      <c r="G148" s="219" t="s">
        <v>209</v>
      </c>
      <c r="H148" s="219" t="s">
        <v>199</v>
      </c>
      <c r="I148" s="219" t="s">
        <v>199</v>
      </c>
    </row>
    <row r="149" spans="1:9" s="135" customFormat="1" ht="12.75" customHeight="1" x14ac:dyDescent="0.2">
      <c r="A149" s="218">
        <v>144</v>
      </c>
      <c r="B149" s="218" t="s">
        <v>245</v>
      </c>
      <c r="C149" s="219" t="s">
        <v>210</v>
      </c>
      <c r="D149" s="218">
        <v>1674</v>
      </c>
      <c r="E149" s="218">
        <v>56</v>
      </c>
      <c r="F149" s="218">
        <v>16</v>
      </c>
      <c r="G149" s="219" t="s">
        <v>209</v>
      </c>
      <c r="H149" s="219" t="s">
        <v>199</v>
      </c>
      <c r="I149" s="219" t="s">
        <v>199</v>
      </c>
    </row>
    <row r="150" spans="1:9" s="135" customFormat="1" ht="12.75" customHeight="1" x14ac:dyDescent="0.2">
      <c r="A150" s="218">
        <v>145</v>
      </c>
      <c r="B150" s="218" t="s">
        <v>340</v>
      </c>
      <c r="C150" s="219" t="s">
        <v>210</v>
      </c>
      <c r="D150" s="218">
        <v>455</v>
      </c>
      <c r="E150" s="218">
        <v>39.86</v>
      </c>
      <c r="F150" s="218">
        <v>11</v>
      </c>
      <c r="G150" s="219" t="s">
        <v>209</v>
      </c>
      <c r="H150" s="219" t="s">
        <v>199</v>
      </c>
      <c r="I150" s="219" t="s">
        <v>199</v>
      </c>
    </row>
    <row r="151" spans="1:9" s="135" customFormat="1" ht="12.75" customHeight="1" x14ac:dyDescent="0.2">
      <c r="A151" s="218">
        <v>146</v>
      </c>
      <c r="B151" s="218" t="s">
        <v>214</v>
      </c>
      <c r="C151" s="219" t="s">
        <v>210</v>
      </c>
      <c r="D151" s="218">
        <v>163.47</v>
      </c>
      <c r="E151" s="218">
        <v>32.56</v>
      </c>
      <c r="F151" s="218">
        <v>8</v>
      </c>
      <c r="G151" s="219" t="s">
        <v>207</v>
      </c>
      <c r="H151" s="219" t="s">
        <v>199</v>
      </c>
      <c r="I151" s="219" t="s">
        <v>199</v>
      </c>
    </row>
    <row r="152" spans="1:9" s="135" customFormat="1" ht="12.75" customHeight="1" x14ac:dyDescent="0.2">
      <c r="A152" s="218">
        <v>147</v>
      </c>
      <c r="B152" s="218" t="s">
        <v>230</v>
      </c>
      <c r="C152" s="219" t="s">
        <v>210</v>
      </c>
      <c r="D152" s="218">
        <v>163.57</v>
      </c>
      <c r="E152" s="218">
        <v>32.56</v>
      </c>
      <c r="F152" s="218">
        <v>8</v>
      </c>
      <c r="G152" s="219" t="s">
        <v>207</v>
      </c>
      <c r="H152" s="219" t="s">
        <v>199</v>
      </c>
      <c r="I152" s="219" t="s">
        <v>199</v>
      </c>
    </row>
    <row r="153" spans="1:9" s="135" customFormat="1" ht="12.75" customHeight="1" x14ac:dyDescent="0.2">
      <c r="A153" s="218">
        <v>148</v>
      </c>
      <c r="B153" s="218" t="s">
        <v>275</v>
      </c>
      <c r="C153" s="219" t="s">
        <v>210</v>
      </c>
      <c r="D153" s="218">
        <v>108</v>
      </c>
      <c r="E153" s="218">
        <v>25.27</v>
      </c>
      <c r="F153" s="218">
        <v>6</v>
      </c>
      <c r="G153" s="219" t="s">
        <v>207</v>
      </c>
      <c r="H153" s="219" t="s">
        <v>199</v>
      </c>
      <c r="I153" s="219" t="s">
        <v>199</v>
      </c>
    </row>
    <row r="154" spans="1:9" s="135" customFormat="1" ht="12.75" customHeight="1" x14ac:dyDescent="0.2">
      <c r="A154" s="218">
        <v>149</v>
      </c>
      <c r="B154" s="218" t="s">
        <v>299</v>
      </c>
      <c r="C154" s="219" t="s">
        <v>210</v>
      </c>
      <c r="D154" s="218">
        <v>449</v>
      </c>
      <c r="E154" s="218">
        <v>28.650000000000002</v>
      </c>
      <c r="F154" s="218">
        <v>11</v>
      </c>
      <c r="G154" s="219" t="s">
        <v>222</v>
      </c>
      <c r="H154" s="219" t="s">
        <v>199</v>
      </c>
      <c r="I154" s="219" t="s">
        <v>199</v>
      </c>
    </row>
    <row r="155" spans="1:9" s="135" customFormat="1" ht="12.75" customHeight="1" x14ac:dyDescent="0.2">
      <c r="A155" s="218">
        <v>150</v>
      </c>
      <c r="B155" s="218" t="s">
        <v>247</v>
      </c>
      <c r="C155" s="219" t="s">
        <v>210</v>
      </c>
      <c r="D155" s="218">
        <v>359</v>
      </c>
      <c r="E155" s="218">
        <v>43.71</v>
      </c>
      <c r="F155" s="218">
        <v>12</v>
      </c>
      <c r="G155" s="219" t="s">
        <v>207</v>
      </c>
      <c r="H155" s="219" t="s">
        <v>199</v>
      </c>
      <c r="I155" s="219" t="s">
        <v>199</v>
      </c>
    </row>
    <row r="156" spans="1:9" s="135" customFormat="1" ht="12.75" customHeight="1" x14ac:dyDescent="0.2">
      <c r="A156" s="218">
        <v>151</v>
      </c>
      <c r="B156" s="218" t="s">
        <v>268</v>
      </c>
      <c r="C156" s="219" t="s">
        <v>210</v>
      </c>
      <c r="D156" s="218">
        <v>455</v>
      </c>
      <c r="E156" s="218">
        <v>53.64</v>
      </c>
      <c r="F156" s="218">
        <v>10</v>
      </c>
      <c r="G156" s="219" t="s">
        <v>207</v>
      </c>
      <c r="H156" s="219" t="s">
        <v>199</v>
      </c>
      <c r="I156" s="219" t="s">
        <v>199</v>
      </c>
    </row>
    <row r="157" spans="1:9" s="135" customFormat="1" ht="12.75" customHeight="1" x14ac:dyDescent="0.2">
      <c r="A157" s="218">
        <v>152</v>
      </c>
      <c r="B157" s="218" t="s">
        <v>226</v>
      </c>
      <c r="C157" s="219" t="s">
        <v>210</v>
      </c>
      <c r="D157" s="218">
        <v>337</v>
      </c>
      <c r="E157" s="218">
        <v>50.24</v>
      </c>
      <c r="F157" s="218">
        <v>9</v>
      </c>
      <c r="G157" s="219" t="s">
        <v>207</v>
      </c>
      <c r="H157" s="219" t="s">
        <v>199</v>
      </c>
      <c r="I157" s="219" t="s">
        <v>199</v>
      </c>
    </row>
    <row r="158" spans="1:9" s="135" customFormat="1" ht="12.75" customHeight="1" x14ac:dyDescent="0.2">
      <c r="A158" s="218">
        <v>153</v>
      </c>
      <c r="B158" s="218" t="s">
        <v>306</v>
      </c>
      <c r="C158" s="219" t="s">
        <v>216</v>
      </c>
      <c r="D158" s="218">
        <v>1235</v>
      </c>
      <c r="E158" s="218">
        <v>61.9</v>
      </c>
      <c r="F158" s="218">
        <v>14</v>
      </c>
      <c r="G158" s="219" t="s">
        <v>209</v>
      </c>
      <c r="H158" s="219" t="s">
        <v>199</v>
      </c>
      <c r="I158" s="219" t="s">
        <v>199</v>
      </c>
    </row>
    <row r="159" spans="1:9" s="135" customFormat="1" ht="12.75" customHeight="1" x14ac:dyDescent="0.2">
      <c r="A159" s="218">
        <v>154</v>
      </c>
      <c r="B159" s="218" t="s">
        <v>228</v>
      </c>
      <c r="C159" s="219" t="s">
        <v>210</v>
      </c>
      <c r="D159" s="218">
        <v>495</v>
      </c>
      <c r="E159" s="218">
        <v>45.29</v>
      </c>
      <c r="F159" s="218">
        <v>11</v>
      </c>
      <c r="G159" s="219" t="s">
        <v>209</v>
      </c>
      <c r="H159" s="219" t="s">
        <v>199</v>
      </c>
      <c r="I159" s="219" t="s">
        <v>199</v>
      </c>
    </row>
    <row r="160" spans="1:9" s="135" customFormat="1" ht="12.75" customHeight="1" x14ac:dyDescent="0.2">
      <c r="A160" s="218">
        <v>155</v>
      </c>
      <c r="B160" s="218" t="s">
        <v>243</v>
      </c>
      <c r="C160" s="219" t="s">
        <v>210</v>
      </c>
      <c r="D160" s="218">
        <v>182.25</v>
      </c>
      <c r="E160" s="218">
        <v>32.74</v>
      </c>
      <c r="F160" s="218">
        <v>7</v>
      </c>
      <c r="G160" s="219" t="s">
        <v>207</v>
      </c>
      <c r="H160" s="219" t="s">
        <v>199</v>
      </c>
      <c r="I160" s="219" t="s">
        <v>199</v>
      </c>
    </row>
    <row r="161" spans="1:9" s="135" customFormat="1" ht="12.75" customHeight="1" x14ac:dyDescent="0.2">
      <c r="A161" s="218">
        <v>156</v>
      </c>
      <c r="B161" s="218" t="s">
        <v>300</v>
      </c>
      <c r="C161" s="219" t="s">
        <v>210</v>
      </c>
      <c r="D161" s="218">
        <v>449</v>
      </c>
      <c r="E161" s="218">
        <v>28.650000000000002</v>
      </c>
      <c r="F161" s="218">
        <v>11</v>
      </c>
      <c r="G161" s="219" t="s">
        <v>222</v>
      </c>
      <c r="H161" s="219" t="s">
        <v>199</v>
      </c>
      <c r="I161" s="219" t="s">
        <v>199</v>
      </c>
    </row>
    <row r="162" spans="1:9" s="135" customFormat="1" ht="12.75" customHeight="1" x14ac:dyDescent="0.2">
      <c r="A162" s="218">
        <v>157</v>
      </c>
      <c r="B162" s="218" t="s">
        <v>227</v>
      </c>
      <c r="C162" s="219" t="s">
        <v>210</v>
      </c>
      <c r="D162" s="218">
        <v>482</v>
      </c>
      <c r="E162" s="218">
        <v>50.38</v>
      </c>
      <c r="F162" s="218">
        <v>10</v>
      </c>
      <c r="G162" s="219" t="s">
        <v>209</v>
      </c>
      <c r="H162" s="219" t="s">
        <v>199</v>
      </c>
      <c r="I162" s="219" t="s">
        <v>199</v>
      </c>
    </row>
    <row r="163" spans="1:9" s="135" customFormat="1" ht="12.75" customHeight="1" x14ac:dyDescent="0.2">
      <c r="A163" s="218">
        <v>158</v>
      </c>
      <c r="B163" s="218" t="s">
        <v>281</v>
      </c>
      <c r="C163" s="219" t="s">
        <v>210</v>
      </c>
      <c r="D163" s="218">
        <v>851</v>
      </c>
      <c r="E163" s="218">
        <v>53.03</v>
      </c>
      <c r="F163" s="218">
        <v>12</v>
      </c>
      <c r="G163" s="219" t="s">
        <v>209</v>
      </c>
      <c r="H163" s="219" t="s">
        <v>199</v>
      </c>
      <c r="I163" s="219" t="s">
        <v>199</v>
      </c>
    </row>
    <row r="164" spans="1:9" s="135" customFormat="1" ht="12.75" customHeight="1" x14ac:dyDescent="0.2">
      <c r="A164" s="218">
        <v>159</v>
      </c>
      <c r="B164" s="218" t="s">
        <v>213</v>
      </c>
      <c r="C164" s="219" t="s">
        <v>210</v>
      </c>
      <c r="D164" s="218">
        <v>324</v>
      </c>
      <c r="E164" s="218">
        <v>43.31</v>
      </c>
      <c r="F164" s="218">
        <v>9</v>
      </c>
      <c r="G164" s="219" t="s">
        <v>207</v>
      </c>
      <c r="H164" s="219" t="s">
        <v>199</v>
      </c>
      <c r="I164" s="219" t="s">
        <v>199</v>
      </c>
    </row>
    <row r="165" spans="1:9" s="135" customFormat="1" ht="12.75" customHeight="1" x14ac:dyDescent="0.2">
      <c r="A165" s="218">
        <v>160</v>
      </c>
      <c r="B165" s="218" t="s">
        <v>296</v>
      </c>
      <c r="C165" s="219" t="s">
        <v>210</v>
      </c>
      <c r="D165" s="218">
        <v>1674</v>
      </c>
      <c r="E165" s="218">
        <v>55.870000000000005</v>
      </c>
      <c r="F165" s="218">
        <v>16</v>
      </c>
      <c r="G165" s="219" t="s">
        <v>209</v>
      </c>
      <c r="H165" s="219" t="s">
        <v>199</v>
      </c>
      <c r="I165" s="219" t="s">
        <v>199</v>
      </c>
    </row>
    <row r="166" spans="1:9" s="135" customFormat="1" ht="12.75" customHeight="1" x14ac:dyDescent="0.2">
      <c r="A166" s="218">
        <v>161</v>
      </c>
      <c r="B166" s="218" t="s">
        <v>215</v>
      </c>
      <c r="C166" s="219" t="s">
        <v>216</v>
      </c>
      <c r="D166" s="218">
        <v>495</v>
      </c>
      <c r="E166" s="218">
        <v>45.28</v>
      </c>
      <c r="F166" s="218">
        <v>11</v>
      </c>
      <c r="G166" s="219" t="s">
        <v>209</v>
      </c>
      <c r="H166" s="219" t="s">
        <v>199</v>
      </c>
      <c r="I166" s="219" t="s">
        <v>199</v>
      </c>
    </row>
    <row r="167" spans="1:9" s="135" customFormat="1" ht="12.75" customHeight="1" x14ac:dyDescent="0.2">
      <c r="A167" s="218">
        <v>162</v>
      </c>
      <c r="B167" s="218" t="s">
        <v>237</v>
      </c>
      <c r="C167" s="219" t="s">
        <v>210</v>
      </c>
      <c r="D167" s="218">
        <v>1815</v>
      </c>
      <c r="E167" s="218">
        <v>57.59</v>
      </c>
      <c r="F167" s="218">
        <v>15</v>
      </c>
      <c r="G167" s="219" t="s">
        <v>209</v>
      </c>
      <c r="H167" s="219" t="s">
        <v>199</v>
      </c>
      <c r="I167" s="219" t="s">
        <v>199</v>
      </c>
    </row>
    <row r="168" spans="1:9" s="135" customFormat="1" ht="12.75" customHeight="1" x14ac:dyDescent="0.2">
      <c r="A168" s="218">
        <v>163</v>
      </c>
      <c r="B168" s="218" t="s">
        <v>219</v>
      </c>
      <c r="C168" s="219" t="s">
        <v>210</v>
      </c>
      <c r="D168" s="218">
        <v>2312</v>
      </c>
      <c r="E168" s="218">
        <v>62.4</v>
      </c>
      <c r="F168" s="218">
        <v>15</v>
      </c>
      <c r="G168" s="219" t="s">
        <v>209</v>
      </c>
      <c r="H168" s="219" t="s">
        <v>199</v>
      </c>
      <c r="I168" s="219" t="s">
        <v>199</v>
      </c>
    </row>
    <row r="169" spans="1:9" s="135" customFormat="1" ht="12.75" customHeight="1" x14ac:dyDescent="0.2">
      <c r="A169" s="218">
        <v>164</v>
      </c>
      <c r="B169" s="218" t="s">
        <v>286</v>
      </c>
      <c r="C169" s="219" t="s">
        <v>210</v>
      </c>
      <c r="D169" s="218">
        <v>482</v>
      </c>
      <c r="E169" s="218">
        <v>50.38</v>
      </c>
      <c r="F169" s="218">
        <v>10</v>
      </c>
      <c r="G169" s="219" t="s">
        <v>209</v>
      </c>
      <c r="H169" s="219" t="s">
        <v>199</v>
      </c>
      <c r="I169" s="219" t="s">
        <v>199</v>
      </c>
    </row>
    <row r="170" spans="1:9" s="135" customFormat="1" ht="12.75" customHeight="1" x14ac:dyDescent="0.2">
      <c r="A170" s="218">
        <v>165</v>
      </c>
      <c r="B170" s="218" t="s">
        <v>269</v>
      </c>
      <c r="C170" s="219" t="s">
        <v>216</v>
      </c>
      <c r="D170" s="218">
        <v>1489</v>
      </c>
      <c r="E170" s="218">
        <v>55.81</v>
      </c>
      <c r="F170" s="218">
        <v>56</v>
      </c>
      <c r="G170" s="219" t="s">
        <v>209</v>
      </c>
      <c r="H170" s="219" t="s">
        <v>199</v>
      </c>
      <c r="I170" s="219" t="s">
        <v>199</v>
      </c>
    </row>
    <row r="171" spans="1:9" s="135" customFormat="1" ht="12.75" customHeight="1" x14ac:dyDescent="0.2">
      <c r="A171" s="218">
        <v>166</v>
      </c>
      <c r="B171" s="218" t="s">
        <v>239</v>
      </c>
      <c r="C171" s="219" t="s">
        <v>210</v>
      </c>
      <c r="D171" s="218">
        <v>4721</v>
      </c>
      <c r="E171" s="218">
        <v>110.72</v>
      </c>
      <c r="F171" s="218">
        <v>18</v>
      </c>
      <c r="G171" s="219" t="s">
        <v>196</v>
      </c>
      <c r="H171" s="219" t="s">
        <v>199</v>
      </c>
      <c r="I171" s="219" t="s">
        <v>199</v>
      </c>
    </row>
    <row r="172" spans="1:9" s="135" customFormat="1" ht="12.75" customHeight="1" x14ac:dyDescent="0.2">
      <c r="A172" s="218">
        <v>167</v>
      </c>
      <c r="B172" s="218" t="s">
        <v>212</v>
      </c>
      <c r="C172" s="219" t="s">
        <v>210</v>
      </c>
      <c r="D172" s="218">
        <v>298</v>
      </c>
      <c r="E172" s="218">
        <v>41.45</v>
      </c>
      <c r="F172" s="218">
        <v>9</v>
      </c>
      <c r="G172" s="219" t="s">
        <v>207</v>
      </c>
      <c r="H172" s="219" t="s">
        <v>199</v>
      </c>
      <c r="I172" s="219" t="s">
        <v>199</v>
      </c>
    </row>
    <row r="173" spans="1:9" s="135" customFormat="1" ht="12.75" customHeight="1" x14ac:dyDescent="0.2">
      <c r="A173" s="218">
        <v>168</v>
      </c>
      <c r="B173" s="218" t="s">
        <v>236</v>
      </c>
      <c r="C173" s="219" t="s">
        <v>210</v>
      </c>
      <c r="D173" s="218">
        <v>1765</v>
      </c>
      <c r="E173" s="218">
        <v>57.120000000000005</v>
      </c>
      <c r="F173" s="218">
        <v>16</v>
      </c>
      <c r="G173" s="219" t="s">
        <v>209</v>
      </c>
      <c r="H173" s="219" t="s">
        <v>199</v>
      </c>
      <c r="I173" s="219" t="s">
        <v>199</v>
      </c>
    </row>
    <row r="174" spans="1:9" s="135" customFormat="1" ht="12.75" customHeight="1" x14ac:dyDescent="0.2">
      <c r="A174" s="218">
        <v>169</v>
      </c>
      <c r="B174" s="218" t="s">
        <v>344</v>
      </c>
      <c r="C174" s="219" t="s">
        <v>210</v>
      </c>
      <c r="D174" s="218">
        <v>1243</v>
      </c>
      <c r="E174" s="218">
        <v>66.14</v>
      </c>
      <c r="F174" s="218">
        <v>14</v>
      </c>
      <c r="G174" s="219" t="s">
        <v>209</v>
      </c>
      <c r="H174" s="219" t="s">
        <v>199</v>
      </c>
      <c r="I174" s="219" t="s">
        <v>199</v>
      </c>
    </row>
    <row r="175" spans="1:9" s="135" customFormat="1" ht="12.75" customHeight="1" x14ac:dyDescent="0.2">
      <c r="A175" s="218">
        <v>170</v>
      </c>
      <c r="B175" s="218" t="s">
        <v>253</v>
      </c>
      <c r="C175" s="219" t="s">
        <v>210</v>
      </c>
      <c r="D175" s="218">
        <v>2899</v>
      </c>
      <c r="E175" s="218">
        <v>69</v>
      </c>
      <c r="F175" s="218">
        <v>17</v>
      </c>
      <c r="G175" s="219" t="s">
        <v>209</v>
      </c>
      <c r="H175" s="219" t="s">
        <v>199</v>
      </c>
      <c r="I175" s="219" t="s">
        <v>199</v>
      </c>
    </row>
    <row r="176" spans="1:9" s="135" customFormat="1" ht="12.75" customHeight="1" x14ac:dyDescent="0.2">
      <c r="A176" s="218">
        <v>171</v>
      </c>
      <c r="B176" s="218" t="s">
        <v>212</v>
      </c>
      <c r="C176" s="219" t="s">
        <v>210</v>
      </c>
      <c r="D176" s="218">
        <v>298</v>
      </c>
      <c r="E176" s="218">
        <v>41.45</v>
      </c>
      <c r="F176" s="218">
        <v>9</v>
      </c>
      <c r="G176" s="219" t="s">
        <v>207</v>
      </c>
      <c r="H176" s="219" t="s">
        <v>199</v>
      </c>
      <c r="I176" s="219" t="s">
        <v>199</v>
      </c>
    </row>
    <row r="177" spans="1:9" s="135" customFormat="1" ht="12.75" customHeight="1" x14ac:dyDescent="0.2">
      <c r="A177" s="218">
        <v>172</v>
      </c>
      <c r="B177" s="218" t="s">
        <v>342</v>
      </c>
      <c r="C177" s="219" t="s">
        <v>343</v>
      </c>
      <c r="D177" s="218">
        <v>951</v>
      </c>
      <c r="E177" s="218">
        <v>46.65</v>
      </c>
      <c r="F177" s="218">
        <v>13</v>
      </c>
      <c r="G177" s="219" t="s">
        <v>222</v>
      </c>
      <c r="H177" s="219" t="s">
        <v>199</v>
      </c>
      <c r="I177" s="219" t="s">
        <v>199</v>
      </c>
    </row>
    <row r="178" spans="1:9" s="135" customFormat="1" ht="12.75" customHeight="1" x14ac:dyDescent="0.2">
      <c r="A178" s="218">
        <v>173</v>
      </c>
      <c r="B178" s="218" t="s">
        <v>345</v>
      </c>
      <c r="C178" s="219" t="s">
        <v>210</v>
      </c>
      <c r="D178" s="218">
        <v>1523</v>
      </c>
      <c r="E178" s="218">
        <v>54.120000000000005</v>
      </c>
      <c r="F178" s="218">
        <v>15</v>
      </c>
      <c r="G178" s="219" t="s">
        <v>209</v>
      </c>
      <c r="H178" s="219" t="s">
        <v>199</v>
      </c>
      <c r="I178" s="219" t="s">
        <v>199</v>
      </c>
    </row>
    <row r="179" spans="1:9" s="135" customFormat="1" ht="12.75" customHeight="1" x14ac:dyDescent="0.2">
      <c r="A179" s="218">
        <v>174</v>
      </c>
      <c r="B179" s="218" t="s">
        <v>241</v>
      </c>
      <c r="C179" s="219" t="s">
        <v>210</v>
      </c>
      <c r="D179" s="218">
        <v>1226</v>
      </c>
      <c r="E179" s="218">
        <v>52.58</v>
      </c>
      <c r="F179" s="218">
        <v>16</v>
      </c>
      <c r="G179" s="219" t="s">
        <v>209</v>
      </c>
      <c r="H179" s="219" t="s">
        <v>199</v>
      </c>
      <c r="I179" s="219" t="s">
        <v>199</v>
      </c>
    </row>
    <row r="180" spans="1:9" s="135" customFormat="1" ht="12.75" customHeight="1" x14ac:dyDescent="0.2">
      <c r="A180" s="218">
        <v>175</v>
      </c>
      <c r="B180" s="218" t="s">
        <v>225</v>
      </c>
      <c r="C180" s="219" t="s">
        <v>210</v>
      </c>
      <c r="D180" s="218">
        <v>1922</v>
      </c>
      <c r="E180" s="218">
        <v>58.63</v>
      </c>
      <c r="F180" s="218">
        <v>16</v>
      </c>
      <c r="G180" s="219" t="s">
        <v>209</v>
      </c>
      <c r="H180" s="219" t="s">
        <v>199</v>
      </c>
      <c r="I180" s="219" t="s">
        <v>199</v>
      </c>
    </row>
    <row r="181" spans="1:9" s="135" customFormat="1" ht="12.75" customHeight="1" x14ac:dyDescent="0.2">
      <c r="A181" s="218">
        <v>176</v>
      </c>
      <c r="B181" s="218" t="s">
        <v>213</v>
      </c>
      <c r="C181" s="219" t="s">
        <v>210</v>
      </c>
      <c r="D181" s="218">
        <v>324</v>
      </c>
      <c r="E181" s="218">
        <v>43.31</v>
      </c>
      <c r="F181" s="218">
        <v>9</v>
      </c>
      <c r="G181" s="219" t="s">
        <v>207</v>
      </c>
      <c r="H181" s="219" t="s">
        <v>199</v>
      </c>
      <c r="I181" s="219" t="s">
        <v>199</v>
      </c>
    </row>
    <row r="182" spans="1:9" s="135" customFormat="1" ht="12.75" customHeight="1" x14ac:dyDescent="0.2">
      <c r="A182" s="218">
        <v>177</v>
      </c>
      <c r="B182" s="218" t="s">
        <v>247</v>
      </c>
      <c r="C182" s="219" t="s">
        <v>210</v>
      </c>
      <c r="D182" s="218">
        <v>359</v>
      </c>
      <c r="E182" s="218">
        <v>43.71</v>
      </c>
      <c r="F182" s="218">
        <v>12</v>
      </c>
      <c r="G182" s="219" t="s">
        <v>207</v>
      </c>
      <c r="H182" s="219" t="s">
        <v>199</v>
      </c>
      <c r="I182" s="219" t="s">
        <v>199</v>
      </c>
    </row>
    <row r="183" spans="1:9" s="135" customFormat="1" ht="12.75" customHeight="1" x14ac:dyDescent="0.2">
      <c r="A183" s="218">
        <v>178</v>
      </c>
      <c r="B183" s="218" t="s">
        <v>246</v>
      </c>
      <c r="C183" s="219" t="s">
        <v>210</v>
      </c>
      <c r="D183" s="218">
        <v>93.13</v>
      </c>
      <c r="E183" s="218">
        <v>28.23</v>
      </c>
      <c r="F183" s="218">
        <v>6</v>
      </c>
      <c r="G183" s="219" t="s">
        <v>207</v>
      </c>
      <c r="H183" s="219" t="s">
        <v>199</v>
      </c>
      <c r="I183" s="219" t="s">
        <v>199</v>
      </c>
    </row>
    <row r="184" spans="1:9" s="135" customFormat="1" ht="12.75" customHeight="1" x14ac:dyDescent="0.2">
      <c r="A184" s="218">
        <v>179</v>
      </c>
      <c r="B184" s="218" t="s">
        <v>226</v>
      </c>
      <c r="C184" s="219" t="s">
        <v>210</v>
      </c>
      <c r="D184" s="218">
        <v>337</v>
      </c>
      <c r="E184" s="218">
        <v>50.24</v>
      </c>
      <c r="F184" s="218">
        <v>9</v>
      </c>
      <c r="G184" s="219" t="s">
        <v>207</v>
      </c>
      <c r="H184" s="219" t="s">
        <v>199</v>
      </c>
      <c r="I184" s="219" t="s">
        <v>199</v>
      </c>
    </row>
    <row r="185" spans="1:9" s="135" customFormat="1" ht="12.75" customHeight="1" x14ac:dyDescent="0.2">
      <c r="A185" s="218">
        <v>180</v>
      </c>
      <c r="B185" s="218" t="s">
        <v>223</v>
      </c>
      <c r="C185" s="219" t="s">
        <v>210</v>
      </c>
      <c r="D185" s="218">
        <v>1571</v>
      </c>
      <c r="E185" s="218">
        <v>52.7</v>
      </c>
      <c r="F185" s="218">
        <v>14</v>
      </c>
      <c r="G185" s="219" t="s">
        <v>209</v>
      </c>
      <c r="H185" s="219" t="s">
        <v>199</v>
      </c>
      <c r="I185" s="219" t="s">
        <v>199</v>
      </c>
    </row>
    <row r="186" spans="1:9" s="135" customFormat="1" ht="12.75" customHeight="1" x14ac:dyDescent="0.2">
      <c r="A186" s="218">
        <v>181</v>
      </c>
      <c r="B186" s="218" t="s">
        <v>231</v>
      </c>
      <c r="C186" s="219" t="s">
        <v>210</v>
      </c>
      <c r="D186" s="218">
        <v>1577</v>
      </c>
      <c r="E186" s="218">
        <v>62.940000000000005</v>
      </c>
      <c r="F186" s="218">
        <v>13</v>
      </c>
      <c r="G186" s="219" t="s">
        <v>209</v>
      </c>
      <c r="H186" s="219" t="s">
        <v>199</v>
      </c>
      <c r="I186" s="219" t="s">
        <v>199</v>
      </c>
    </row>
    <row r="187" spans="1:9" s="135" customFormat="1" ht="12.75" customHeight="1" x14ac:dyDescent="0.2">
      <c r="A187" s="218">
        <v>182</v>
      </c>
      <c r="B187" s="218" t="s">
        <v>270</v>
      </c>
      <c r="C187" s="219" t="s">
        <v>216</v>
      </c>
      <c r="D187" s="218">
        <v>1759</v>
      </c>
      <c r="E187" s="218">
        <v>57.59</v>
      </c>
      <c r="F187" s="218">
        <v>15</v>
      </c>
      <c r="G187" s="219" t="s">
        <v>209</v>
      </c>
      <c r="H187" s="219" t="s">
        <v>199</v>
      </c>
      <c r="I187" s="219" t="s">
        <v>199</v>
      </c>
    </row>
    <row r="188" spans="1:9" s="135" customFormat="1" ht="12.75" customHeight="1" x14ac:dyDescent="0.2">
      <c r="A188" s="218">
        <v>183</v>
      </c>
      <c r="B188" s="218" t="s">
        <v>251</v>
      </c>
      <c r="C188" s="219" t="s">
        <v>210</v>
      </c>
      <c r="D188" s="218">
        <v>2176</v>
      </c>
      <c r="E188" s="218">
        <v>71.290000000000006</v>
      </c>
      <c r="F188" s="218">
        <v>16</v>
      </c>
      <c r="G188" s="219" t="s">
        <v>209</v>
      </c>
      <c r="H188" s="219" t="s">
        <v>199</v>
      </c>
      <c r="I188" s="219" t="s">
        <v>199</v>
      </c>
    </row>
    <row r="189" spans="1:9" s="135" customFormat="1" ht="12.75" customHeight="1" x14ac:dyDescent="0.2">
      <c r="A189" s="218">
        <v>184</v>
      </c>
      <c r="B189" s="218" t="s">
        <v>220</v>
      </c>
      <c r="C189" s="219" t="s">
        <v>210</v>
      </c>
      <c r="D189" s="218">
        <v>2542</v>
      </c>
      <c r="E189" s="218">
        <v>67.930000000000007</v>
      </c>
      <c r="F189" s="218">
        <v>17</v>
      </c>
      <c r="G189" s="219" t="s">
        <v>209</v>
      </c>
      <c r="H189" s="219" t="s">
        <v>199</v>
      </c>
      <c r="I189" s="219" t="s">
        <v>199</v>
      </c>
    </row>
    <row r="190" spans="1:9" s="135" customFormat="1" ht="12.75" customHeight="1" x14ac:dyDescent="0.2">
      <c r="A190" s="218">
        <v>185</v>
      </c>
      <c r="B190" s="218" t="s">
        <v>286</v>
      </c>
      <c r="C190" s="219" t="s">
        <v>210</v>
      </c>
      <c r="D190" s="218">
        <v>482</v>
      </c>
      <c r="E190" s="218">
        <v>50.38</v>
      </c>
      <c r="F190" s="218">
        <v>10</v>
      </c>
      <c r="G190" s="219" t="s">
        <v>209</v>
      </c>
      <c r="H190" s="219" t="s">
        <v>199</v>
      </c>
      <c r="I190" s="219" t="s">
        <v>199</v>
      </c>
    </row>
    <row r="191" spans="1:9" s="135" customFormat="1" ht="12.75" customHeight="1" x14ac:dyDescent="0.2">
      <c r="A191" s="218">
        <v>186</v>
      </c>
      <c r="B191" s="218" t="s">
        <v>239</v>
      </c>
      <c r="C191" s="219" t="s">
        <v>210</v>
      </c>
      <c r="D191" s="218">
        <v>4721</v>
      </c>
      <c r="E191" s="218">
        <v>110.72</v>
      </c>
      <c r="F191" s="218">
        <v>18</v>
      </c>
      <c r="G191" s="219" t="s">
        <v>196</v>
      </c>
      <c r="H191" s="219" t="s">
        <v>199</v>
      </c>
      <c r="I191" s="219" t="s">
        <v>199</v>
      </c>
    </row>
    <row r="192" spans="1:9" s="135" customFormat="1" ht="12.75" customHeight="1" x14ac:dyDescent="0.2">
      <c r="A192" s="218">
        <v>187</v>
      </c>
      <c r="B192" s="218" t="s">
        <v>271</v>
      </c>
      <c r="C192" s="219" t="s">
        <v>210</v>
      </c>
      <c r="D192" s="218">
        <v>444</v>
      </c>
      <c r="E192" s="218">
        <v>53.64</v>
      </c>
      <c r="F192" s="218">
        <v>10</v>
      </c>
      <c r="G192" s="219" t="s">
        <v>207</v>
      </c>
      <c r="H192" s="219" t="s">
        <v>199</v>
      </c>
      <c r="I192" s="219" t="s">
        <v>199</v>
      </c>
    </row>
    <row r="193" spans="1:9" s="135" customFormat="1" ht="12.75" customHeight="1" x14ac:dyDescent="0.2">
      <c r="A193" s="218">
        <v>188</v>
      </c>
      <c r="B193" s="218" t="s">
        <v>227</v>
      </c>
      <c r="C193" s="219" t="s">
        <v>210</v>
      </c>
      <c r="D193" s="218">
        <v>482</v>
      </c>
      <c r="E193" s="218">
        <v>50.38</v>
      </c>
      <c r="F193" s="218">
        <v>10</v>
      </c>
      <c r="G193" s="219" t="s">
        <v>209</v>
      </c>
      <c r="H193" s="219" t="s">
        <v>199</v>
      </c>
      <c r="I193" s="219" t="s">
        <v>199</v>
      </c>
    </row>
    <row r="194" spans="1:9" s="135" customFormat="1" ht="12.75" customHeight="1" x14ac:dyDescent="0.2">
      <c r="A194" s="218">
        <v>189</v>
      </c>
      <c r="B194" s="218" t="s">
        <v>346</v>
      </c>
      <c r="C194" s="219" t="s">
        <v>210</v>
      </c>
      <c r="D194" s="218">
        <v>718</v>
      </c>
      <c r="E194" s="218">
        <v>53</v>
      </c>
      <c r="F194" s="218">
        <v>13</v>
      </c>
      <c r="G194" s="219" t="s">
        <v>207</v>
      </c>
      <c r="H194" s="219" t="s">
        <v>199</v>
      </c>
      <c r="I194" s="219" t="s">
        <v>199</v>
      </c>
    </row>
    <row r="195" spans="1:9" s="135" customFormat="1" ht="12.75" customHeight="1" x14ac:dyDescent="0.2">
      <c r="A195" s="218">
        <v>190</v>
      </c>
      <c r="B195" s="218" t="s">
        <v>304</v>
      </c>
      <c r="C195" s="219" t="s">
        <v>210</v>
      </c>
      <c r="D195" s="218">
        <v>2085</v>
      </c>
      <c r="E195" s="218">
        <v>61.93</v>
      </c>
      <c r="F195" s="218">
        <v>16</v>
      </c>
      <c r="G195" s="219" t="s">
        <v>209</v>
      </c>
      <c r="H195" s="219" t="s">
        <v>199</v>
      </c>
      <c r="I195" s="219" t="s">
        <v>199</v>
      </c>
    </row>
    <row r="196" spans="1:9" s="135" customFormat="1" ht="12.75" customHeight="1" x14ac:dyDescent="0.2">
      <c r="A196" s="218">
        <v>191</v>
      </c>
      <c r="B196" s="218" t="s">
        <v>226</v>
      </c>
      <c r="C196" s="219" t="s">
        <v>210</v>
      </c>
      <c r="D196" s="218">
        <v>337</v>
      </c>
      <c r="E196" s="218">
        <v>50.24</v>
      </c>
      <c r="F196" s="218">
        <v>9</v>
      </c>
      <c r="G196" s="219" t="s">
        <v>207</v>
      </c>
      <c r="H196" s="219" t="s">
        <v>199</v>
      </c>
      <c r="I196" s="219" t="s">
        <v>199</v>
      </c>
    </row>
    <row r="197" spans="1:9" s="135" customFormat="1" ht="12.75" customHeight="1" x14ac:dyDescent="0.2">
      <c r="A197" s="218">
        <v>192</v>
      </c>
      <c r="B197" s="218" t="s">
        <v>306</v>
      </c>
      <c r="C197" s="219" t="s">
        <v>216</v>
      </c>
      <c r="D197" s="218">
        <v>1235</v>
      </c>
      <c r="E197" s="218">
        <v>61.9</v>
      </c>
      <c r="F197" s="218">
        <v>14</v>
      </c>
      <c r="G197" s="219" t="s">
        <v>209</v>
      </c>
      <c r="H197" s="219" t="s">
        <v>199</v>
      </c>
      <c r="I197" s="219" t="s">
        <v>199</v>
      </c>
    </row>
    <row r="198" spans="1:9" s="135" customFormat="1" ht="12.75" customHeight="1" x14ac:dyDescent="0.2">
      <c r="A198" s="218">
        <v>193</v>
      </c>
      <c r="B198" s="218" t="s">
        <v>295</v>
      </c>
      <c r="C198" s="219" t="s">
        <v>210</v>
      </c>
      <c r="D198" s="218">
        <v>1517</v>
      </c>
      <c r="E198" s="218">
        <v>52.730000000000004</v>
      </c>
      <c r="F198" s="218">
        <v>14</v>
      </c>
      <c r="G198" s="219" t="s">
        <v>209</v>
      </c>
      <c r="H198" s="219" t="s">
        <v>199</v>
      </c>
      <c r="I198" s="219" t="s">
        <v>199</v>
      </c>
    </row>
    <row r="199" spans="1:9" s="135" customFormat="1" ht="12.75" customHeight="1" x14ac:dyDescent="0.2">
      <c r="A199" s="218">
        <v>194</v>
      </c>
      <c r="B199" s="218" t="s">
        <v>285</v>
      </c>
      <c r="C199" s="219" t="s">
        <v>210</v>
      </c>
      <c r="D199" s="218">
        <v>1943</v>
      </c>
      <c r="E199" s="218">
        <v>58.6</v>
      </c>
      <c r="F199" s="218">
        <v>16</v>
      </c>
      <c r="G199" s="219" t="s">
        <v>284</v>
      </c>
      <c r="H199" s="219" t="s">
        <v>199</v>
      </c>
      <c r="I199" s="219" t="s">
        <v>199</v>
      </c>
    </row>
    <row r="200" spans="1:9" s="135" customFormat="1" ht="12.75" customHeight="1" x14ac:dyDescent="0.2">
      <c r="A200" s="218">
        <v>195</v>
      </c>
      <c r="B200" s="218" t="s">
        <v>242</v>
      </c>
      <c r="C200" s="219" t="s">
        <v>210</v>
      </c>
      <c r="D200" s="218">
        <v>1571</v>
      </c>
      <c r="E200" s="218">
        <v>52.7</v>
      </c>
      <c r="F200" s="218">
        <v>14</v>
      </c>
      <c r="G200" s="219" t="s">
        <v>209</v>
      </c>
      <c r="H200" s="219" t="s">
        <v>199</v>
      </c>
      <c r="I200" s="219" t="s">
        <v>199</v>
      </c>
    </row>
    <row r="201" spans="1:9" s="135" customFormat="1" ht="12.75" customHeight="1" x14ac:dyDescent="0.2">
      <c r="A201" s="218">
        <v>196</v>
      </c>
      <c r="B201" s="218" t="s">
        <v>237</v>
      </c>
      <c r="C201" s="219" t="s">
        <v>210</v>
      </c>
      <c r="D201" s="218">
        <v>1815</v>
      </c>
      <c r="E201" s="218">
        <v>57.59</v>
      </c>
      <c r="F201" s="218">
        <v>15</v>
      </c>
      <c r="G201" s="219" t="s">
        <v>209</v>
      </c>
      <c r="H201" s="219" t="s">
        <v>199</v>
      </c>
      <c r="I201" s="219" t="s">
        <v>199</v>
      </c>
    </row>
    <row r="202" spans="1:9" s="135" customFormat="1" ht="12.75" customHeight="1" x14ac:dyDescent="0.2">
      <c r="A202" s="218">
        <v>197</v>
      </c>
      <c r="B202" s="218" t="s">
        <v>281</v>
      </c>
      <c r="C202" s="219" t="s">
        <v>210</v>
      </c>
      <c r="D202" s="218">
        <v>851</v>
      </c>
      <c r="E202" s="218">
        <v>53.03</v>
      </c>
      <c r="F202" s="218">
        <v>12</v>
      </c>
      <c r="G202" s="219" t="s">
        <v>209</v>
      </c>
      <c r="H202" s="219" t="s">
        <v>199</v>
      </c>
      <c r="I202" s="219" t="s">
        <v>199</v>
      </c>
    </row>
    <row r="203" spans="1:9" s="135" customFormat="1" ht="12.75" customHeight="1" x14ac:dyDescent="0.2">
      <c r="A203" s="218">
        <v>198</v>
      </c>
      <c r="B203" s="218" t="s">
        <v>235</v>
      </c>
      <c r="C203" s="219" t="s">
        <v>210</v>
      </c>
      <c r="D203" s="218">
        <v>495</v>
      </c>
      <c r="E203" s="218">
        <v>45.28</v>
      </c>
      <c r="F203" s="218">
        <v>11</v>
      </c>
      <c r="G203" s="219" t="s">
        <v>209</v>
      </c>
      <c r="H203" s="219" t="s">
        <v>199</v>
      </c>
      <c r="I203" s="219" t="s">
        <v>199</v>
      </c>
    </row>
    <row r="204" spans="1:9" s="135" customFormat="1" ht="12.75" customHeight="1" x14ac:dyDescent="0.2">
      <c r="A204" s="218">
        <v>199</v>
      </c>
      <c r="B204" s="218" t="s">
        <v>213</v>
      </c>
      <c r="C204" s="219" t="s">
        <v>210</v>
      </c>
      <c r="D204" s="218">
        <v>324</v>
      </c>
      <c r="E204" s="218">
        <v>43.31</v>
      </c>
      <c r="F204" s="218">
        <v>9</v>
      </c>
      <c r="G204" s="219" t="s">
        <v>207</v>
      </c>
      <c r="H204" s="219" t="s">
        <v>199</v>
      </c>
      <c r="I204" s="219" t="s">
        <v>199</v>
      </c>
    </row>
    <row r="205" spans="1:9" s="135" customFormat="1" ht="12.75" customHeight="1" x14ac:dyDescent="0.2">
      <c r="A205" s="218">
        <v>200</v>
      </c>
      <c r="B205" s="218" t="s">
        <v>296</v>
      </c>
      <c r="C205" s="219" t="s">
        <v>210</v>
      </c>
      <c r="D205" s="218">
        <v>1674</v>
      </c>
      <c r="E205" s="218">
        <v>55.870000000000005</v>
      </c>
      <c r="F205" s="218">
        <v>16</v>
      </c>
      <c r="G205" s="219" t="s">
        <v>209</v>
      </c>
      <c r="H205" s="219" t="s">
        <v>199</v>
      </c>
      <c r="I205" s="219" t="s">
        <v>199</v>
      </c>
    </row>
    <row r="206" spans="1:9" s="135" customFormat="1" ht="12.75" customHeight="1" x14ac:dyDescent="0.2">
      <c r="A206" s="218">
        <v>201</v>
      </c>
      <c r="B206" s="218" t="s">
        <v>240</v>
      </c>
      <c r="C206" s="219" t="s">
        <v>210</v>
      </c>
      <c r="D206" s="218">
        <v>2791</v>
      </c>
      <c r="E206" s="218">
        <v>68.64</v>
      </c>
      <c r="F206" s="218">
        <v>17</v>
      </c>
      <c r="G206" s="219" t="s">
        <v>209</v>
      </c>
      <c r="H206" s="219" t="s">
        <v>199</v>
      </c>
      <c r="I206" s="219" t="s">
        <v>199</v>
      </c>
    </row>
    <row r="207" spans="1:9" s="135" customFormat="1" ht="12.75" customHeight="1" x14ac:dyDescent="0.2">
      <c r="A207" s="218">
        <v>202</v>
      </c>
      <c r="B207" s="218" t="s">
        <v>238</v>
      </c>
      <c r="C207" s="219" t="s">
        <v>216</v>
      </c>
      <c r="D207" s="218">
        <v>1489</v>
      </c>
      <c r="E207" s="218">
        <v>55.81</v>
      </c>
      <c r="F207" s="218">
        <v>0</v>
      </c>
      <c r="G207" s="219" t="s">
        <v>209</v>
      </c>
      <c r="H207" s="219" t="s">
        <v>199</v>
      </c>
      <c r="I207" s="219" t="s">
        <v>199</v>
      </c>
    </row>
    <row r="208" spans="1:9" s="135" customFormat="1" ht="12.75" customHeight="1" x14ac:dyDescent="0.2">
      <c r="A208" s="218">
        <v>203</v>
      </c>
      <c r="B208" s="218" t="s">
        <v>342</v>
      </c>
      <c r="C208" s="219" t="s">
        <v>343</v>
      </c>
      <c r="D208" s="218">
        <v>951</v>
      </c>
      <c r="E208" s="218">
        <v>46.65</v>
      </c>
      <c r="F208" s="218">
        <v>13</v>
      </c>
      <c r="G208" s="219" t="s">
        <v>222</v>
      </c>
      <c r="H208" s="219" t="s">
        <v>199</v>
      </c>
      <c r="I208" s="219" t="s">
        <v>199</v>
      </c>
    </row>
    <row r="209" spans="1:9" s="135" customFormat="1" ht="12.75" customHeight="1" x14ac:dyDescent="0.2">
      <c r="A209" s="218">
        <v>204</v>
      </c>
      <c r="B209" s="218" t="s">
        <v>275</v>
      </c>
      <c r="C209" s="219" t="s">
        <v>210</v>
      </c>
      <c r="D209" s="218">
        <v>108</v>
      </c>
      <c r="E209" s="218">
        <v>25.27</v>
      </c>
      <c r="F209" s="218">
        <v>6</v>
      </c>
      <c r="G209" s="219" t="s">
        <v>207</v>
      </c>
      <c r="H209" s="219" t="s">
        <v>199</v>
      </c>
      <c r="I209" s="219" t="s">
        <v>199</v>
      </c>
    </row>
    <row r="210" spans="1:9" s="135" customFormat="1" ht="12.75" customHeight="1" x14ac:dyDescent="0.2">
      <c r="A210" s="218">
        <v>205</v>
      </c>
      <c r="B210" s="218" t="s">
        <v>218</v>
      </c>
      <c r="C210" s="219" t="s">
        <v>210</v>
      </c>
      <c r="D210" s="218">
        <v>1226</v>
      </c>
      <c r="E210" s="218">
        <v>52.57</v>
      </c>
      <c r="F210" s="218">
        <v>16</v>
      </c>
      <c r="G210" s="219" t="s">
        <v>209</v>
      </c>
      <c r="H210" s="219" t="s">
        <v>199</v>
      </c>
      <c r="I210" s="219" t="s">
        <v>199</v>
      </c>
    </row>
    <row r="211" spans="1:9" s="135" customFormat="1" ht="12.75" customHeight="1" x14ac:dyDescent="0.2">
      <c r="A211" s="218">
        <v>206</v>
      </c>
      <c r="B211" s="218" t="s">
        <v>282</v>
      </c>
      <c r="C211" s="219" t="s">
        <v>210</v>
      </c>
      <c r="D211" s="218">
        <v>1549</v>
      </c>
      <c r="E211" s="218">
        <v>67.210000000000008</v>
      </c>
      <c r="F211" s="218">
        <v>16</v>
      </c>
      <c r="G211" s="219" t="s">
        <v>209</v>
      </c>
      <c r="H211" s="219" t="s">
        <v>199</v>
      </c>
      <c r="I211" s="219" t="s">
        <v>199</v>
      </c>
    </row>
    <row r="212" spans="1:9" s="135" customFormat="1" ht="12.75" customHeight="1" x14ac:dyDescent="0.2">
      <c r="A212" s="218">
        <v>207</v>
      </c>
      <c r="B212" s="218" t="s">
        <v>224</v>
      </c>
      <c r="C212" s="219" t="s">
        <v>210</v>
      </c>
      <c r="D212" s="218">
        <v>1815</v>
      </c>
      <c r="E212" s="218">
        <v>57.59</v>
      </c>
      <c r="F212" s="218">
        <v>15</v>
      </c>
      <c r="G212" s="219" t="s">
        <v>209</v>
      </c>
      <c r="H212" s="219" t="s">
        <v>199</v>
      </c>
      <c r="I212" s="219" t="s">
        <v>199</v>
      </c>
    </row>
    <row r="213" spans="1:9" s="135" customFormat="1" ht="12.75" customHeight="1" x14ac:dyDescent="0.2">
      <c r="A213" s="218">
        <v>208</v>
      </c>
      <c r="B213" s="218" t="s">
        <v>215</v>
      </c>
      <c r="C213" s="219" t="s">
        <v>216</v>
      </c>
      <c r="D213" s="218">
        <v>495</v>
      </c>
      <c r="E213" s="218">
        <v>45.28</v>
      </c>
      <c r="F213" s="218">
        <v>11</v>
      </c>
      <c r="G213" s="219" t="s">
        <v>209</v>
      </c>
      <c r="H213" s="219" t="s">
        <v>199</v>
      </c>
      <c r="I213" s="219" t="s">
        <v>199</v>
      </c>
    </row>
    <row r="214" spans="1:9" s="135" customFormat="1" ht="12.75" customHeight="1" x14ac:dyDescent="0.2">
      <c r="A214" s="218">
        <v>209</v>
      </c>
      <c r="B214" s="218" t="s">
        <v>283</v>
      </c>
      <c r="C214" s="219" t="s">
        <v>210</v>
      </c>
      <c r="D214" s="218">
        <v>1238</v>
      </c>
      <c r="E214" s="218">
        <v>61.9</v>
      </c>
      <c r="F214" s="218">
        <v>14</v>
      </c>
      <c r="G214" s="219" t="s">
        <v>209</v>
      </c>
      <c r="H214" s="219" t="s">
        <v>199</v>
      </c>
      <c r="I214" s="219" t="s">
        <v>199</v>
      </c>
    </row>
    <row r="215" spans="1:9" s="135" customFormat="1" ht="12.75" customHeight="1" x14ac:dyDescent="0.2">
      <c r="A215" s="218">
        <v>210</v>
      </c>
      <c r="B215" s="218" t="s">
        <v>234</v>
      </c>
      <c r="C215" s="219" t="s">
        <v>210</v>
      </c>
      <c r="D215" s="218">
        <v>955</v>
      </c>
      <c r="E215" s="218">
        <v>53.68</v>
      </c>
      <c r="F215" s="218">
        <v>13</v>
      </c>
      <c r="G215" s="219" t="s">
        <v>209</v>
      </c>
      <c r="H215" s="219" t="s">
        <v>199</v>
      </c>
      <c r="I215" s="219" t="s">
        <v>199</v>
      </c>
    </row>
    <row r="216" spans="1:9" s="135" customFormat="1" ht="12.75" customHeight="1" x14ac:dyDescent="0.2">
      <c r="A216" s="218">
        <v>211</v>
      </c>
      <c r="B216" s="218" t="s">
        <v>217</v>
      </c>
      <c r="C216" s="219" t="s">
        <v>210</v>
      </c>
      <c r="D216" s="218">
        <v>325</v>
      </c>
      <c r="E216" s="218">
        <v>43.34</v>
      </c>
      <c r="F216" s="218">
        <v>9</v>
      </c>
      <c r="G216" s="219" t="s">
        <v>207</v>
      </c>
      <c r="H216" s="219" t="s">
        <v>199</v>
      </c>
      <c r="I216" s="219" t="s">
        <v>199</v>
      </c>
    </row>
    <row r="217" spans="1:9" s="135" customFormat="1" ht="12.75" customHeight="1" x14ac:dyDescent="0.2">
      <c r="A217" s="218">
        <v>212</v>
      </c>
      <c r="B217" s="218" t="s">
        <v>219</v>
      </c>
      <c r="C217" s="219" t="s">
        <v>210</v>
      </c>
      <c r="D217" s="218">
        <v>2312</v>
      </c>
      <c r="E217" s="218">
        <v>62.4</v>
      </c>
      <c r="F217" s="218">
        <v>15</v>
      </c>
      <c r="G217" s="219" t="s">
        <v>209</v>
      </c>
      <c r="H217" s="219" t="s">
        <v>199</v>
      </c>
      <c r="I217" s="219" t="s">
        <v>199</v>
      </c>
    </row>
    <row r="218" spans="1:9" s="135" customFormat="1" ht="12.75" customHeight="1" x14ac:dyDescent="0.2">
      <c r="A218" s="218">
        <v>213</v>
      </c>
      <c r="B218" s="218" t="s">
        <v>212</v>
      </c>
      <c r="C218" s="219" t="s">
        <v>210</v>
      </c>
      <c r="D218" s="218">
        <v>298</v>
      </c>
      <c r="E218" s="218">
        <v>41.45</v>
      </c>
      <c r="F218" s="218">
        <v>9</v>
      </c>
      <c r="G218" s="219" t="s">
        <v>207</v>
      </c>
      <c r="H218" s="219" t="s">
        <v>199</v>
      </c>
      <c r="I218" s="219" t="s">
        <v>199</v>
      </c>
    </row>
    <row r="219" spans="1:9" s="135" customFormat="1" ht="12.75" customHeight="1" x14ac:dyDescent="0.2">
      <c r="A219" s="218">
        <v>214</v>
      </c>
      <c r="B219" s="218" t="s">
        <v>229</v>
      </c>
      <c r="C219" s="219" t="s">
        <v>210</v>
      </c>
      <c r="D219" s="218">
        <v>495</v>
      </c>
      <c r="E219" s="218">
        <v>45.28</v>
      </c>
      <c r="F219" s="218">
        <v>11</v>
      </c>
      <c r="G219" s="219" t="s">
        <v>207</v>
      </c>
      <c r="H219" s="219" t="s">
        <v>199</v>
      </c>
      <c r="I219" s="219" t="s">
        <v>199</v>
      </c>
    </row>
    <row r="220" spans="1:9" s="135" customFormat="1" ht="12.75" customHeight="1" x14ac:dyDescent="0.2">
      <c r="A220" s="218">
        <v>215</v>
      </c>
      <c r="B220" s="218" t="s">
        <v>239</v>
      </c>
      <c r="C220" s="219" t="s">
        <v>210</v>
      </c>
      <c r="D220" s="218">
        <v>4721</v>
      </c>
      <c r="E220" s="218">
        <v>110.72</v>
      </c>
      <c r="F220" s="218">
        <v>18</v>
      </c>
      <c r="G220" s="219" t="s">
        <v>196</v>
      </c>
      <c r="H220" s="219" t="s">
        <v>199</v>
      </c>
      <c r="I220" s="219" t="s">
        <v>199</v>
      </c>
    </row>
    <row r="221" spans="1:9" s="135" customFormat="1" ht="12.75" customHeight="1" x14ac:dyDescent="0.2">
      <c r="A221" s="218">
        <v>216</v>
      </c>
      <c r="B221" s="218" t="s">
        <v>244</v>
      </c>
      <c r="C221" s="219" t="s">
        <v>216</v>
      </c>
      <c r="D221" s="218">
        <v>1235</v>
      </c>
      <c r="E221" s="218">
        <v>61.9</v>
      </c>
      <c r="F221" s="218">
        <v>14</v>
      </c>
      <c r="G221" s="219" t="s">
        <v>209</v>
      </c>
      <c r="H221" s="219" t="s">
        <v>199</v>
      </c>
      <c r="I221" s="219" t="s">
        <v>199</v>
      </c>
    </row>
    <row r="222" spans="1:9" s="135" customFormat="1" ht="12.75" customHeight="1" x14ac:dyDescent="0.2">
      <c r="A222" s="218">
        <v>217</v>
      </c>
      <c r="B222" s="218" t="s">
        <v>226</v>
      </c>
      <c r="C222" s="219" t="s">
        <v>210</v>
      </c>
      <c r="D222" s="218">
        <v>337</v>
      </c>
      <c r="E222" s="218">
        <v>50.24</v>
      </c>
      <c r="F222" s="218">
        <v>9</v>
      </c>
      <c r="G222" s="219" t="s">
        <v>207</v>
      </c>
      <c r="H222" s="219" t="s">
        <v>199</v>
      </c>
      <c r="I222" s="219" t="s">
        <v>199</v>
      </c>
    </row>
    <row r="223" spans="1:9" s="135" customFormat="1" ht="12.75" customHeight="1" x14ac:dyDescent="0.2">
      <c r="A223" s="218">
        <v>218</v>
      </c>
      <c r="B223" s="218" t="s">
        <v>247</v>
      </c>
      <c r="C223" s="219" t="s">
        <v>210</v>
      </c>
      <c r="D223" s="218">
        <v>359</v>
      </c>
      <c r="E223" s="218">
        <v>43.71</v>
      </c>
      <c r="F223" s="218">
        <v>12</v>
      </c>
      <c r="G223" s="219" t="s">
        <v>207</v>
      </c>
      <c r="H223" s="219" t="s">
        <v>199</v>
      </c>
      <c r="I223" s="219" t="s">
        <v>199</v>
      </c>
    </row>
    <row r="224" spans="1:9" s="135" customFormat="1" ht="12.75" customHeight="1" x14ac:dyDescent="0.2">
      <c r="A224" s="218">
        <v>219</v>
      </c>
      <c r="B224" s="218" t="s">
        <v>286</v>
      </c>
      <c r="C224" s="219" t="s">
        <v>210</v>
      </c>
      <c r="D224" s="218">
        <v>482</v>
      </c>
      <c r="E224" s="218">
        <v>50.38</v>
      </c>
      <c r="F224" s="218">
        <v>10</v>
      </c>
      <c r="G224" s="219" t="s">
        <v>209</v>
      </c>
      <c r="H224" s="219" t="s">
        <v>199</v>
      </c>
      <c r="I224" s="219" t="s">
        <v>199</v>
      </c>
    </row>
    <row r="225" spans="1:9" s="135" customFormat="1" ht="12.75" customHeight="1" x14ac:dyDescent="0.2">
      <c r="A225" s="218">
        <v>220</v>
      </c>
      <c r="B225" s="218" t="s">
        <v>231</v>
      </c>
      <c r="C225" s="219" t="s">
        <v>210</v>
      </c>
      <c r="D225" s="218">
        <v>1577</v>
      </c>
      <c r="E225" s="218">
        <v>62.940000000000005</v>
      </c>
      <c r="F225" s="218">
        <v>13</v>
      </c>
      <c r="G225" s="219" t="s">
        <v>209</v>
      </c>
      <c r="H225" s="219" t="s">
        <v>199</v>
      </c>
      <c r="I225" s="219" t="s">
        <v>199</v>
      </c>
    </row>
    <row r="226" spans="1:9" s="135" customFormat="1" ht="12.75" customHeight="1" x14ac:dyDescent="0.2">
      <c r="A226" s="218">
        <v>221</v>
      </c>
      <c r="B226" s="218" t="s">
        <v>228</v>
      </c>
      <c r="C226" s="219" t="s">
        <v>210</v>
      </c>
      <c r="D226" s="218">
        <v>495</v>
      </c>
      <c r="E226" s="218">
        <v>45.29</v>
      </c>
      <c r="F226" s="218">
        <v>11</v>
      </c>
      <c r="G226" s="219" t="s">
        <v>209</v>
      </c>
      <c r="H226" s="219" t="s">
        <v>199</v>
      </c>
      <c r="I226" s="219" t="s">
        <v>199</v>
      </c>
    </row>
    <row r="227" spans="1:9" s="135" customFormat="1" ht="12.75" customHeight="1" x14ac:dyDescent="0.2">
      <c r="A227" s="218">
        <v>222</v>
      </c>
      <c r="B227" s="218" t="s">
        <v>227</v>
      </c>
      <c r="C227" s="219" t="s">
        <v>210</v>
      </c>
      <c r="D227" s="218">
        <v>482</v>
      </c>
      <c r="E227" s="218">
        <v>50.38</v>
      </c>
      <c r="F227" s="218">
        <v>10</v>
      </c>
      <c r="G227" s="219" t="s">
        <v>209</v>
      </c>
      <c r="H227" s="219" t="s">
        <v>199</v>
      </c>
      <c r="I227" s="219" t="s">
        <v>199</v>
      </c>
    </row>
    <row r="228" spans="1:9" s="135" customFormat="1" ht="12.75" customHeight="1" x14ac:dyDescent="0.2">
      <c r="A228" s="218">
        <v>223</v>
      </c>
      <c r="B228" s="218" t="s">
        <v>236</v>
      </c>
      <c r="C228" s="219" t="s">
        <v>210</v>
      </c>
      <c r="D228" s="218">
        <v>1765</v>
      </c>
      <c r="E228" s="218">
        <v>57.120000000000005</v>
      </c>
      <c r="F228" s="218">
        <v>16</v>
      </c>
      <c r="G228" s="219" t="s">
        <v>209</v>
      </c>
      <c r="H228" s="219" t="s">
        <v>199</v>
      </c>
      <c r="I228" s="219" t="s">
        <v>199</v>
      </c>
    </row>
    <row r="229" spans="1:9" s="135" customFormat="1" ht="12.75" customHeight="1" x14ac:dyDescent="0.2">
      <c r="A229" s="218">
        <v>224</v>
      </c>
      <c r="B229" s="218" t="s">
        <v>245</v>
      </c>
      <c r="C229" s="219" t="s">
        <v>210</v>
      </c>
      <c r="D229" s="218">
        <v>1674</v>
      </c>
      <c r="E229" s="218">
        <v>56</v>
      </c>
      <c r="F229" s="218">
        <v>16</v>
      </c>
      <c r="G229" s="219" t="s">
        <v>209</v>
      </c>
      <c r="H229" s="219" t="s">
        <v>199</v>
      </c>
      <c r="I229" s="219" t="s">
        <v>199</v>
      </c>
    </row>
    <row r="230" spans="1:9" s="135" customFormat="1" ht="12.75" customHeight="1" x14ac:dyDescent="0.2">
      <c r="A230" s="218">
        <v>225</v>
      </c>
      <c r="B230" s="218" t="s">
        <v>225</v>
      </c>
      <c r="C230" s="219" t="s">
        <v>210</v>
      </c>
      <c r="D230" s="218">
        <v>1922</v>
      </c>
      <c r="E230" s="218">
        <v>58.63</v>
      </c>
      <c r="F230" s="218">
        <v>16</v>
      </c>
      <c r="G230" s="219" t="s">
        <v>209</v>
      </c>
      <c r="H230" s="219" t="s">
        <v>199</v>
      </c>
      <c r="I230" s="219" t="s">
        <v>199</v>
      </c>
    </row>
    <row r="231" spans="1:9" s="135" customFormat="1" ht="12.75" customHeight="1" x14ac:dyDescent="0.2">
      <c r="A231" s="218">
        <v>226</v>
      </c>
      <c r="B231" s="218" t="s">
        <v>213</v>
      </c>
      <c r="C231" s="219" t="s">
        <v>210</v>
      </c>
      <c r="D231" s="218">
        <v>324</v>
      </c>
      <c r="E231" s="218">
        <v>43.31</v>
      </c>
      <c r="F231" s="218">
        <v>9</v>
      </c>
      <c r="G231" s="219" t="s">
        <v>207</v>
      </c>
      <c r="H231" s="219" t="s">
        <v>199</v>
      </c>
      <c r="I231" s="219" t="s">
        <v>199</v>
      </c>
    </row>
    <row r="232" spans="1:9" s="135" customFormat="1" ht="12.75" customHeight="1" x14ac:dyDescent="0.2">
      <c r="A232" s="218">
        <v>227</v>
      </c>
      <c r="B232" s="218" t="s">
        <v>241</v>
      </c>
      <c r="C232" s="219" t="s">
        <v>210</v>
      </c>
      <c r="D232" s="218">
        <v>1226</v>
      </c>
      <c r="E232" s="218">
        <v>52.58</v>
      </c>
      <c r="F232" s="218">
        <v>16</v>
      </c>
      <c r="G232" s="219" t="s">
        <v>209</v>
      </c>
      <c r="H232" s="219" t="s">
        <v>199</v>
      </c>
      <c r="I232" s="219" t="s">
        <v>199</v>
      </c>
    </row>
    <row r="233" spans="1:9" s="135" customFormat="1" ht="12.75" customHeight="1" x14ac:dyDescent="0.2">
      <c r="A233" s="218">
        <v>228</v>
      </c>
      <c r="B233" s="218" t="s">
        <v>212</v>
      </c>
      <c r="C233" s="219" t="s">
        <v>210</v>
      </c>
      <c r="D233" s="218">
        <v>298</v>
      </c>
      <c r="E233" s="218">
        <v>41.45</v>
      </c>
      <c r="F233" s="218">
        <v>9</v>
      </c>
      <c r="G233" s="219" t="s">
        <v>207</v>
      </c>
      <c r="H233" s="219" t="s">
        <v>199</v>
      </c>
      <c r="I233" s="219" t="s">
        <v>199</v>
      </c>
    </row>
    <row r="234" spans="1:9" s="135" customFormat="1" ht="12.75" customHeight="1" x14ac:dyDescent="0.2">
      <c r="A234" s="218">
        <v>229</v>
      </c>
      <c r="B234" s="218" t="s">
        <v>268</v>
      </c>
      <c r="C234" s="219" t="s">
        <v>210</v>
      </c>
      <c r="D234" s="218">
        <v>455</v>
      </c>
      <c r="E234" s="218">
        <v>53.64</v>
      </c>
      <c r="F234" s="218">
        <v>10</v>
      </c>
      <c r="G234" s="219" t="s">
        <v>207</v>
      </c>
      <c r="H234" s="219" t="s">
        <v>199</v>
      </c>
      <c r="I234" s="219" t="s">
        <v>199</v>
      </c>
    </row>
    <row r="235" spans="1:9" s="135" customFormat="1" ht="12.75" customHeight="1" x14ac:dyDescent="0.2">
      <c r="A235" s="218">
        <v>230</v>
      </c>
      <c r="B235" s="218" t="s">
        <v>251</v>
      </c>
      <c r="C235" s="219" t="s">
        <v>210</v>
      </c>
      <c r="D235" s="218">
        <v>2176</v>
      </c>
      <c r="E235" s="218">
        <v>71.290000000000006</v>
      </c>
      <c r="F235" s="218">
        <v>16</v>
      </c>
      <c r="G235" s="219" t="s">
        <v>209</v>
      </c>
      <c r="H235" s="219" t="s">
        <v>199</v>
      </c>
      <c r="I235" s="219" t="s">
        <v>199</v>
      </c>
    </row>
    <row r="236" spans="1:9" s="135" customFormat="1" ht="12.75" customHeight="1" x14ac:dyDescent="0.2">
      <c r="A236" s="218">
        <v>231</v>
      </c>
      <c r="B236" s="218" t="s">
        <v>253</v>
      </c>
      <c r="C236" s="219" t="s">
        <v>210</v>
      </c>
      <c r="D236" s="218">
        <v>2899</v>
      </c>
      <c r="E236" s="218">
        <v>69</v>
      </c>
      <c r="F236" s="218">
        <v>17</v>
      </c>
      <c r="G236" s="219" t="s">
        <v>209</v>
      </c>
      <c r="H236" s="219" t="s">
        <v>199</v>
      </c>
      <c r="I236" s="219" t="s">
        <v>199</v>
      </c>
    </row>
    <row r="237" spans="1:9" s="135" customFormat="1" ht="12.75" customHeight="1" x14ac:dyDescent="0.2">
      <c r="A237" s="218">
        <v>232</v>
      </c>
      <c r="B237" s="218" t="s">
        <v>212</v>
      </c>
      <c r="C237" s="219" t="s">
        <v>210</v>
      </c>
      <c r="D237" s="218">
        <v>298</v>
      </c>
      <c r="E237" s="218">
        <v>41.45</v>
      </c>
      <c r="F237" s="218">
        <v>9</v>
      </c>
      <c r="G237" s="219" t="s">
        <v>207</v>
      </c>
      <c r="H237" s="219" t="s">
        <v>199</v>
      </c>
      <c r="I237" s="219" t="s">
        <v>199</v>
      </c>
    </row>
    <row r="238" spans="1:9" s="135" customFormat="1" ht="12.75" customHeight="1" x14ac:dyDescent="0.2">
      <c r="A238" s="218">
        <v>233</v>
      </c>
      <c r="B238" s="218" t="s">
        <v>271</v>
      </c>
      <c r="C238" s="219" t="s">
        <v>210</v>
      </c>
      <c r="D238" s="218">
        <v>444</v>
      </c>
      <c r="E238" s="218">
        <v>53.64</v>
      </c>
      <c r="F238" s="218">
        <v>10</v>
      </c>
      <c r="G238" s="219" t="s">
        <v>207</v>
      </c>
      <c r="H238" s="219" t="s">
        <v>199</v>
      </c>
      <c r="I238" s="219" t="s">
        <v>199</v>
      </c>
    </row>
    <row r="239" spans="1:9" s="135" customFormat="1" ht="12.75" customHeight="1" x14ac:dyDescent="0.2">
      <c r="A239" s="218">
        <v>234</v>
      </c>
      <c r="B239" s="218" t="s">
        <v>281</v>
      </c>
      <c r="C239" s="219" t="s">
        <v>210</v>
      </c>
      <c r="D239" s="218">
        <v>851</v>
      </c>
      <c r="E239" s="218">
        <v>53.03</v>
      </c>
      <c r="F239" s="218">
        <v>12</v>
      </c>
      <c r="G239" s="219" t="s">
        <v>209</v>
      </c>
      <c r="H239" s="219" t="s">
        <v>199</v>
      </c>
      <c r="I239" s="219" t="s">
        <v>199</v>
      </c>
    </row>
    <row r="240" spans="1:9" s="135" customFormat="1" ht="12.75" customHeight="1" x14ac:dyDescent="0.2">
      <c r="A240" s="218">
        <v>235</v>
      </c>
      <c r="B240" s="218" t="s">
        <v>237</v>
      </c>
      <c r="C240" s="219" t="s">
        <v>210</v>
      </c>
      <c r="D240" s="218">
        <v>1815</v>
      </c>
      <c r="E240" s="218">
        <v>57.59</v>
      </c>
      <c r="F240" s="218">
        <v>15</v>
      </c>
      <c r="G240" s="219" t="s">
        <v>209</v>
      </c>
      <c r="H240" s="219" t="s">
        <v>199</v>
      </c>
      <c r="I240" s="219" t="s">
        <v>199</v>
      </c>
    </row>
    <row r="241" spans="1:9" s="135" customFormat="1" ht="12.75" customHeight="1" x14ac:dyDescent="0.2">
      <c r="A241" s="218">
        <v>236</v>
      </c>
      <c r="B241" s="218" t="s">
        <v>270</v>
      </c>
      <c r="C241" s="219" t="s">
        <v>216</v>
      </c>
      <c r="D241" s="218">
        <v>1759</v>
      </c>
      <c r="E241" s="218">
        <v>57.59</v>
      </c>
      <c r="F241" s="218">
        <v>15</v>
      </c>
      <c r="G241" s="219" t="s">
        <v>209</v>
      </c>
      <c r="H241" s="219" t="s">
        <v>199</v>
      </c>
      <c r="I241" s="219" t="s">
        <v>199</v>
      </c>
    </row>
    <row r="242" spans="1:9" s="135" customFormat="1" ht="12.75" customHeight="1" x14ac:dyDescent="0.2">
      <c r="A242" s="218">
        <v>237</v>
      </c>
      <c r="B242" s="218" t="s">
        <v>220</v>
      </c>
      <c r="C242" s="219" t="s">
        <v>210</v>
      </c>
      <c r="D242" s="218">
        <v>2542</v>
      </c>
      <c r="E242" s="218">
        <v>67.930000000000007</v>
      </c>
      <c r="F242" s="218">
        <v>17</v>
      </c>
      <c r="G242" s="219" t="s">
        <v>209</v>
      </c>
      <c r="H242" s="219" t="s">
        <v>199</v>
      </c>
      <c r="I242" s="219" t="s">
        <v>199</v>
      </c>
    </row>
    <row r="243" spans="1:9" s="135" customFormat="1" ht="12.75" customHeight="1" x14ac:dyDescent="0.2">
      <c r="A243" s="218">
        <v>238</v>
      </c>
      <c r="B243" s="218" t="s">
        <v>217</v>
      </c>
      <c r="C243" s="219" t="s">
        <v>210</v>
      </c>
      <c r="D243" s="218">
        <v>325</v>
      </c>
      <c r="E243" s="218">
        <v>43.34</v>
      </c>
      <c r="F243" s="218">
        <v>9</v>
      </c>
      <c r="G243" s="219" t="s">
        <v>207</v>
      </c>
      <c r="H243" s="219" t="s">
        <v>199</v>
      </c>
      <c r="I243" s="219" t="s">
        <v>199</v>
      </c>
    </row>
    <row r="244" spans="1:9" s="135" customFormat="1" ht="12.75" customHeight="1" x14ac:dyDescent="0.2">
      <c r="A244" s="218">
        <v>239</v>
      </c>
      <c r="B244" s="218" t="s">
        <v>347</v>
      </c>
      <c r="C244" s="219" t="s">
        <v>210</v>
      </c>
      <c r="D244" s="218">
        <v>9922</v>
      </c>
      <c r="E244" s="218">
        <v>117.12</v>
      </c>
      <c r="F244" s="218">
        <v>32</v>
      </c>
      <c r="G244" s="219" t="s">
        <v>332</v>
      </c>
      <c r="H244" s="219" t="s">
        <v>199</v>
      </c>
      <c r="I244" s="219" t="s">
        <v>199</v>
      </c>
    </row>
    <row r="245" spans="1:9" s="135" customFormat="1" ht="12.75" customHeight="1" x14ac:dyDescent="0.2">
      <c r="A245" s="218">
        <v>240</v>
      </c>
      <c r="B245" s="218" t="s">
        <v>348</v>
      </c>
      <c r="C245" s="219" t="s">
        <v>210</v>
      </c>
      <c r="D245" s="218">
        <v>603.66</v>
      </c>
      <c r="E245" s="218">
        <v>40.07</v>
      </c>
      <c r="F245" s="218">
        <v>11</v>
      </c>
      <c r="G245" s="219" t="s">
        <v>222</v>
      </c>
      <c r="H245" s="219" t="s">
        <v>199</v>
      </c>
      <c r="I245" s="219" t="s">
        <v>199</v>
      </c>
    </row>
    <row r="246" spans="1:9" s="135" customFormat="1" ht="12.75" customHeight="1" x14ac:dyDescent="0.2">
      <c r="A246" s="218">
        <v>241</v>
      </c>
      <c r="B246" s="218" t="s">
        <v>308</v>
      </c>
      <c r="C246" s="219" t="s">
        <v>252</v>
      </c>
      <c r="D246" s="218">
        <v>1123</v>
      </c>
      <c r="E246" s="218">
        <v>55</v>
      </c>
      <c r="F246" s="218">
        <v>14</v>
      </c>
      <c r="G246" s="219" t="s">
        <v>209</v>
      </c>
      <c r="H246" s="219" t="s">
        <v>199</v>
      </c>
      <c r="I246" s="219" t="s">
        <v>199</v>
      </c>
    </row>
    <row r="247" spans="1:9" s="135" customFormat="1" ht="12.75" customHeight="1" x14ac:dyDescent="0.2">
      <c r="A247" s="218">
        <v>242</v>
      </c>
      <c r="B247" s="218" t="s">
        <v>221</v>
      </c>
      <c r="C247" s="219" t="s">
        <v>210</v>
      </c>
      <c r="D247" s="218">
        <v>1649</v>
      </c>
      <c r="E247" s="218">
        <v>57.25</v>
      </c>
      <c r="F247" s="218">
        <v>13</v>
      </c>
      <c r="G247" s="219" t="s">
        <v>222</v>
      </c>
      <c r="H247" s="219" t="s">
        <v>199</v>
      </c>
      <c r="I247" s="219" t="s">
        <v>199</v>
      </c>
    </row>
    <row r="248" spans="1:9" s="135" customFormat="1" ht="12.75" customHeight="1" x14ac:dyDescent="0.2">
      <c r="A248" s="218">
        <v>243</v>
      </c>
      <c r="B248" s="218" t="s">
        <v>226</v>
      </c>
      <c r="C248" s="219" t="s">
        <v>210</v>
      </c>
      <c r="D248" s="218">
        <v>337</v>
      </c>
      <c r="E248" s="218">
        <v>50.24</v>
      </c>
      <c r="F248" s="218">
        <v>9</v>
      </c>
      <c r="G248" s="219" t="s">
        <v>207</v>
      </c>
      <c r="H248" s="219" t="s">
        <v>199</v>
      </c>
      <c r="I248" s="219" t="s">
        <v>199</v>
      </c>
    </row>
    <row r="249" spans="1:9" s="135" customFormat="1" ht="12.75" customHeight="1" x14ac:dyDescent="0.2">
      <c r="A249" s="218">
        <v>244</v>
      </c>
      <c r="B249" s="218" t="s">
        <v>212</v>
      </c>
      <c r="C249" s="219" t="s">
        <v>210</v>
      </c>
      <c r="D249" s="218">
        <v>298</v>
      </c>
      <c r="E249" s="218">
        <v>41.45</v>
      </c>
      <c r="F249" s="218">
        <v>9</v>
      </c>
      <c r="G249" s="219" t="s">
        <v>207</v>
      </c>
      <c r="H249" s="219" t="s">
        <v>199</v>
      </c>
      <c r="I249" s="219" t="s">
        <v>199</v>
      </c>
    </row>
    <row r="250" spans="1:9" s="135" customFormat="1" ht="12.75" customHeight="1" x14ac:dyDescent="0.2">
      <c r="A250" s="218">
        <v>245</v>
      </c>
      <c r="B250" s="218" t="s">
        <v>349</v>
      </c>
      <c r="C250" s="219" t="s">
        <v>350</v>
      </c>
      <c r="D250" s="218">
        <v>3276</v>
      </c>
      <c r="E250" s="218">
        <v>69.31</v>
      </c>
      <c r="F250" s="218">
        <v>20</v>
      </c>
      <c r="G250" s="219" t="s">
        <v>284</v>
      </c>
      <c r="H250" s="219" t="s">
        <v>199</v>
      </c>
      <c r="I250" s="219" t="s">
        <v>199</v>
      </c>
    </row>
    <row r="251" spans="1:9" s="135" customFormat="1" ht="12.75" customHeight="1" x14ac:dyDescent="0.2">
      <c r="A251" s="218">
        <v>246</v>
      </c>
      <c r="B251" s="218" t="s">
        <v>295</v>
      </c>
      <c r="C251" s="219" t="s">
        <v>210</v>
      </c>
      <c r="D251" s="218">
        <v>1517</v>
      </c>
      <c r="E251" s="218">
        <v>52.730000000000004</v>
      </c>
      <c r="F251" s="218">
        <v>14</v>
      </c>
      <c r="G251" s="219" t="s">
        <v>209</v>
      </c>
      <c r="H251" s="219" t="s">
        <v>199</v>
      </c>
      <c r="I251" s="219" t="s">
        <v>199</v>
      </c>
    </row>
    <row r="252" spans="1:9" s="135" customFormat="1" ht="12.75" customHeight="1" x14ac:dyDescent="0.2">
      <c r="A252" s="218">
        <v>247</v>
      </c>
      <c r="B252" s="218" t="s">
        <v>268</v>
      </c>
      <c r="C252" s="219" t="s">
        <v>210</v>
      </c>
      <c r="D252" s="218">
        <v>455</v>
      </c>
      <c r="E252" s="218">
        <v>53.64</v>
      </c>
      <c r="F252" s="218">
        <v>10</v>
      </c>
      <c r="G252" s="219" t="s">
        <v>207</v>
      </c>
      <c r="H252" s="219" t="s">
        <v>199</v>
      </c>
      <c r="I252" s="219" t="s">
        <v>199</v>
      </c>
    </row>
    <row r="253" spans="1:9" s="135" customFormat="1" ht="12.75" customHeight="1" x14ac:dyDescent="0.2">
      <c r="A253" s="218">
        <v>248</v>
      </c>
      <c r="B253" s="218" t="s">
        <v>351</v>
      </c>
      <c r="C253" s="219" t="s">
        <v>210</v>
      </c>
      <c r="D253" s="218">
        <v>1888</v>
      </c>
      <c r="E253" s="218">
        <v>61.45</v>
      </c>
      <c r="F253" s="218">
        <v>16</v>
      </c>
      <c r="G253" s="219" t="s">
        <v>209</v>
      </c>
      <c r="H253" s="219" t="s">
        <v>199</v>
      </c>
      <c r="I253" s="219" t="s">
        <v>199</v>
      </c>
    </row>
    <row r="254" spans="1:9" s="135" customFormat="1" ht="12.75" customHeight="1" x14ac:dyDescent="0.2">
      <c r="A254" s="218">
        <v>249</v>
      </c>
      <c r="B254" s="218" t="s">
        <v>271</v>
      </c>
      <c r="C254" s="219" t="s">
        <v>210</v>
      </c>
      <c r="D254" s="218">
        <v>444</v>
      </c>
      <c r="E254" s="218">
        <v>53.64</v>
      </c>
      <c r="F254" s="218">
        <v>10</v>
      </c>
      <c r="G254" s="219" t="s">
        <v>207</v>
      </c>
      <c r="H254" s="219" t="s">
        <v>199</v>
      </c>
      <c r="I254" s="219" t="s">
        <v>199</v>
      </c>
    </row>
    <row r="255" spans="1:9" s="135" customFormat="1" ht="12.75" customHeight="1" x14ac:dyDescent="0.2">
      <c r="A255" s="218">
        <v>250</v>
      </c>
      <c r="B255" s="218" t="s">
        <v>352</v>
      </c>
      <c r="C255" s="219" t="s">
        <v>210</v>
      </c>
      <c r="D255" s="218">
        <v>1054</v>
      </c>
      <c r="E255" s="218">
        <v>59.2</v>
      </c>
      <c r="F255" s="218">
        <v>13</v>
      </c>
      <c r="G255" s="219" t="s">
        <v>207</v>
      </c>
      <c r="H255" s="219" t="s">
        <v>199</v>
      </c>
      <c r="I255" s="219" t="s">
        <v>199</v>
      </c>
    </row>
    <row r="256" spans="1:9" s="135" customFormat="1" ht="12.75" customHeight="1" x14ac:dyDescent="0.2">
      <c r="A256" s="218">
        <v>251</v>
      </c>
      <c r="B256" s="218" t="s">
        <v>353</v>
      </c>
      <c r="C256" s="219" t="s">
        <v>210</v>
      </c>
      <c r="D256" s="218">
        <v>2538</v>
      </c>
      <c r="E256" s="218">
        <v>64.17</v>
      </c>
      <c r="F256" s="218">
        <v>17</v>
      </c>
      <c r="G256" s="219" t="s">
        <v>209</v>
      </c>
      <c r="H256" s="219" t="s">
        <v>199</v>
      </c>
      <c r="I256" s="219" t="s">
        <v>199</v>
      </c>
    </row>
    <row r="257" spans="1:9" s="135" customFormat="1" ht="12.75" customHeight="1" x14ac:dyDescent="0.2">
      <c r="A257" s="218">
        <v>252</v>
      </c>
      <c r="B257" s="218" t="s">
        <v>224</v>
      </c>
      <c r="C257" s="219" t="s">
        <v>210</v>
      </c>
      <c r="D257" s="218">
        <v>1815</v>
      </c>
      <c r="E257" s="218">
        <v>57.59</v>
      </c>
      <c r="F257" s="218">
        <v>15</v>
      </c>
      <c r="G257" s="219" t="s">
        <v>209</v>
      </c>
      <c r="H257" s="219" t="s">
        <v>199</v>
      </c>
      <c r="I257" s="219" t="s">
        <v>199</v>
      </c>
    </row>
    <row r="258" spans="1:9" s="135" customFormat="1" ht="12.75" customHeight="1" x14ac:dyDescent="0.2">
      <c r="A258" s="218">
        <v>253</v>
      </c>
      <c r="B258" s="218" t="s">
        <v>213</v>
      </c>
      <c r="C258" s="219" t="s">
        <v>210</v>
      </c>
      <c r="D258" s="218">
        <v>324</v>
      </c>
      <c r="E258" s="218">
        <v>43.31</v>
      </c>
      <c r="F258" s="218">
        <v>9</v>
      </c>
      <c r="G258" s="219" t="s">
        <v>207</v>
      </c>
      <c r="H258" s="219" t="s">
        <v>199</v>
      </c>
      <c r="I258" s="219" t="s">
        <v>199</v>
      </c>
    </row>
    <row r="259" spans="1:9" s="135" customFormat="1" ht="12.75" customHeight="1" x14ac:dyDescent="0.2">
      <c r="A259" s="218">
        <v>254</v>
      </c>
      <c r="B259" s="218" t="s">
        <v>304</v>
      </c>
      <c r="C259" s="219" t="s">
        <v>210</v>
      </c>
      <c r="D259" s="218">
        <v>2085</v>
      </c>
      <c r="E259" s="218">
        <v>61.93</v>
      </c>
      <c r="F259" s="218">
        <v>16</v>
      </c>
      <c r="G259" s="219" t="s">
        <v>209</v>
      </c>
      <c r="H259" s="219" t="s">
        <v>199</v>
      </c>
      <c r="I259" s="219" t="s">
        <v>199</v>
      </c>
    </row>
    <row r="260" spans="1:9" s="135" customFormat="1" ht="12.75" customHeight="1" x14ac:dyDescent="0.2">
      <c r="A260" s="218">
        <v>255</v>
      </c>
      <c r="B260" s="218" t="s">
        <v>243</v>
      </c>
      <c r="C260" s="219" t="s">
        <v>210</v>
      </c>
      <c r="D260" s="218">
        <v>182.25</v>
      </c>
      <c r="E260" s="218">
        <v>32.74</v>
      </c>
      <c r="F260" s="218">
        <v>7</v>
      </c>
      <c r="G260" s="219" t="s">
        <v>207</v>
      </c>
      <c r="H260" s="219" t="s">
        <v>199</v>
      </c>
      <c r="I260" s="219" t="s">
        <v>199</v>
      </c>
    </row>
    <row r="261" spans="1:9" s="135" customFormat="1" ht="12.75" customHeight="1" x14ac:dyDescent="0.2">
      <c r="A261" s="218">
        <v>256</v>
      </c>
      <c r="B261" s="218" t="s">
        <v>212</v>
      </c>
      <c r="C261" s="219" t="s">
        <v>210</v>
      </c>
      <c r="D261" s="218">
        <v>298</v>
      </c>
      <c r="E261" s="218">
        <v>41.45</v>
      </c>
      <c r="F261" s="218">
        <v>9</v>
      </c>
      <c r="G261" s="219" t="s">
        <v>207</v>
      </c>
      <c r="H261" s="219" t="s">
        <v>199</v>
      </c>
      <c r="I261" s="219" t="s">
        <v>199</v>
      </c>
    </row>
    <row r="262" spans="1:9" s="135" customFormat="1" ht="12.75" customHeight="1" x14ac:dyDescent="0.2">
      <c r="A262" s="218">
        <v>257</v>
      </c>
      <c r="B262" s="218" t="s">
        <v>235</v>
      </c>
      <c r="C262" s="219" t="s">
        <v>210</v>
      </c>
      <c r="D262" s="218">
        <v>495</v>
      </c>
      <c r="E262" s="218">
        <v>45.28</v>
      </c>
      <c r="F262" s="218">
        <v>11</v>
      </c>
      <c r="G262" s="219" t="s">
        <v>209</v>
      </c>
      <c r="H262" s="219" t="s">
        <v>199</v>
      </c>
      <c r="I262" s="219" t="s">
        <v>199</v>
      </c>
    </row>
    <row r="263" spans="1:9" s="135" customFormat="1" ht="12.75" customHeight="1" x14ac:dyDescent="0.2">
      <c r="A263" s="218">
        <v>258</v>
      </c>
      <c r="B263" s="218" t="s">
        <v>236</v>
      </c>
      <c r="C263" s="219" t="s">
        <v>210</v>
      </c>
      <c r="D263" s="218">
        <v>1765</v>
      </c>
      <c r="E263" s="218">
        <v>57.120000000000005</v>
      </c>
      <c r="F263" s="218">
        <v>16</v>
      </c>
      <c r="G263" s="219" t="s">
        <v>209</v>
      </c>
      <c r="H263" s="219" t="s">
        <v>199</v>
      </c>
      <c r="I263" s="219" t="s">
        <v>199</v>
      </c>
    </row>
    <row r="264" spans="1:9" s="135" customFormat="1" ht="12.75" customHeight="1" x14ac:dyDescent="0.2">
      <c r="A264" s="218">
        <v>259</v>
      </c>
      <c r="B264" s="218" t="s">
        <v>223</v>
      </c>
      <c r="C264" s="219" t="s">
        <v>210</v>
      </c>
      <c r="D264" s="218">
        <v>1571</v>
      </c>
      <c r="E264" s="218">
        <v>52.7</v>
      </c>
      <c r="F264" s="218">
        <v>14</v>
      </c>
      <c r="G264" s="219" t="s">
        <v>209</v>
      </c>
      <c r="H264" s="219" t="s">
        <v>199</v>
      </c>
      <c r="I264" s="219" t="s">
        <v>199</v>
      </c>
    </row>
    <row r="265" spans="1:9" s="135" customFormat="1" ht="12.75" customHeight="1" x14ac:dyDescent="0.2">
      <c r="A265" s="218">
        <v>260</v>
      </c>
      <c r="B265" s="218" t="s">
        <v>299</v>
      </c>
      <c r="C265" s="219" t="s">
        <v>210</v>
      </c>
      <c r="D265" s="218">
        <v>449</v>
      </c>
      <c r="E265" s="218">
        <v>28.650000000000002</v>
      </c>
      <c r="F265" s="218">
        <v>11</v>
      </c>
      <c r="G265" s="219" t="s">
        <v>222</v>
      </c>
      <c r="H265" s="219" t="s">
        <v>199</v>
      </c>
      <c r="I265" s="219" t="s">
        <v>199</v>
      </c>
    </row>
    <row r="266" spans="1:9" s="135" customFormat="1" ht="12.75" customHeight="1" x14ac:dyDescent="0.2">
      <c r="A266" s="218">
        <v>261</v>
      </c>
      <c r="B266" s="218" t="s">
        <v>282</v>
      </c>
      <c r="C266" s="219" t="s">
        <v>210</v>
      </c>
      <c r="D266" s="218">
        <v>1549</v>
      </c>
      <c r="E266" s="218">
        <v>67.210000000000008</v>
      </c>
      <c r="F266" s="218">
        <v>16</v>
      </c>
      <c r="G266" s="219" t="s">
        <v>209</v>
      </c>
      <c r="H266" s="219" t="s">
        <v>199</v>
      </c>
      <c r="I266" s="219" t="s">
        <v>199</v>
      </c>
    </row>
    <row r="267" spans="1:9" s="135" customFormat="1" ht="12.75" customHeight="1" x14ac:dyDescent="0.2">
      <c r="A267" s="218">
        <v>262</v>
      </c>
      <c r="B267" s="218" t="s">
        <v>230</v>
      </c>
      <c r="C267" s="219" t="s">
        <v>210</v>
      </c>
      <c r="D267" s="218">
        <v>163.57</v>
      </c>
      <c r="E267" s="218">
        <v>32.56</v>
      </c>
      <c r="F267" s="218">
        <v>8</v>
      </c>
      <c r="G267" s="219" t="s">
        <v>207</v>
      </c>
      <c r="H267" s="219" t="s">
        <v>199</v>
      </c>
      <c r="I267" s="219" t="s">
        <v>199</v>
      </c>
    </row>
    <row r="268" spans="1:9" s="135" customFormat="1" ht="12.75" customHeight="1" x14ac:dyDescent="0.2">
      <c r="A268" s="218">
        <v>263</v>
      </c>
      <c r="B268" s="218" t="s">
        <v>242</v>
      </c>
      <c r="C268" s="219" t="s">
        <v>210</v>
      </c>
      <c r="D268" s="218">
        <v>1571</v>
      </c>
      <c r="E268" s="218">
        <v>52.7</v>
      </c>
      <c r="F268" s="218">
        <v>14</v>
      </c>
      <c r="G268" s="219" t="s">
        <v>209</v>
      </c>
      <c r="H268" s="219" t="s">
        <v>199</v>
      </c>
      <c r="I268" s="219" t="s">
        <v>199</v>
      </c>
    </row>
    <row r="269" spans="1:9" s="135" customFormat="1" ht="12.75" customHeight="1" x14ac:dyDescent="0.2">
      <c r="A269" s="218">
        <v>264</v>
      </c>
      <c r="B269" s="218" t="s">
        <v>214</v>
      </c>
      <c r="C269" s="219" t="s">
        <v>210</v>
      </c>
      <c r="D269" s="218">
        <v>163.47</v>
      </c>
      <c r="E269" s="218">
        <v>32.56</v>
      </c>
      <c r="F269" s="218">
        <v>8</v>
      </c>
      <c r="G269" s="219" t="s">
        <v>207</v>
      </c>
      <c r="H269" s="219" t="s">
        <v>199</v>
      </c>
      <c r="I269" s="219" t="s">
        <v>199</v>
      </c>
    </row>
    <row r="270" spans="1:9" s="135" customFormat="1" ht="12.75" customHeight="1" x14ac:dyDescent="0.2">
      <c r="A270" s="218">
        <v>265</v>
      </c>
      <c r="B270" s="218" t="s">
        <v>286</v>
      </c>
      <c r="C270" s="219" t="s">
        <v>210</v>
      </c>
      <c r="D270" s="218">
        <v>482</v>
      </c>
      <c r="E270" s="218">
        <v>50.38</v>
      </c>
      <c r="F270" s="218">
        <v>10</v>
      </c>
      <c r="G270" s="219" t="s">
        <v>209</v>
      </c>
      <c r="H270" s="219" t="s">
        <v>199</v>
      </c>
      <c r="I270" s="219" t="s">
        <v>199</v>
      </c>
    </row>
    <row r="271" spans="1:9" s="135" customFormat="1" ht="12.75" customHeight="1" x14ac:dyDescent="0.2">
      <c r="A271" s="218">
        <v>266</v>
      </c>
      <c r="B271" s="218" t="s">
        <v>251</v>
      </c>
      <c r="C271" s="219" t="s">
        <v>210</v>
      </c>
      <c r="D271" s="218">
        <v>2176</v>
      </c>
      <c r="E271" s="218">
        <v>71.290000000000006</v>
      </c>
      <c r="F271" s="218">
        <v>16</v>
      </c>
      <c r="G271" s="219" t="s">
        <v>209</v>
      </c>
      <c r="H271" s="219" t="s">
        <v>199</v>
      </c>
      <c r="I271" s="219" t="s">
        <v>199</v>
      </c>
    </row>
    <row r="272" spans="1:9" s="135" customFormat="1" ht="12.75" customHeight="1" x14ac:dyDescent="0.2">
      <c r="A272" s="218">
        <v>267</v>
      </c>
      <c r="B272" s="218" t="s">
        <v>211</v>
      </c>
      <c r="C272" s="219" t="s">
        <v>210</v>
      </c>
      <c r="D272" s="218">
        <v>1402</v>
      </c>
      <c r="E272" s="218">
        <v>55.68</v>
      </c>
      <c r="F272" s="218">
        <v>14</v>
      </c>
      <c r="G272" s="219" t="s">
        <v>209</v>
      </c>
      <c r="H272" s="219" t="s">
        <v>199</v>
      </c>
      <c r="I272" s="219" t="s">
        <v>199</v>
      </c>
    </row>
    <row r="273" spans="1:9" s="135" customFormat="1" ht="12.75" customHeight="1" x14ac:dyDescent="0.2">
      <c r="A273" s="218">
        <v>268</v>
      </c>
      <c r="B273" s="218" t="s">
        <v>275</v>
      </c>
      <c r="C273" s="219" t="s">
        <v>210</v>
      </c>
      <c r="D273" s="218">
        <v>108</v>
      </c>
      <c r="E273" s="218">
        <v>25.27</v>
      </c>
      <c r="F273" s="218">
        <v>6</v>
      </c>
      <c r="G273" s="219" t="s">
        <v>207</v>
      </c>
      <c r="H273" s="219" t="s">
        <v>199</v>
      </c>
      <c r="I273" s="219" t="s">
        <v>199</v>
      </c>
    </row>
    <row r="274" spans="1:9" s="135" customFormat="1" ht="12.75" customHeight="1" x14ac:dyDescent="0.2">
      <c r="A274" s="218">
        <v>269</v>
      </c>
      <c r="B274" s="218" t="s">
        <v>354</v>
      </c>
      <c r="C274" s="219" t="s">
        <v>210</v>
      </c>
      <c r="D274" s="218">
        <v>2337</v>
      </c>
      <c r="E274" s="218">
        <v>67.930000000000007</v>
      </c>
      <c r="F274" s="218">
        <v>17</v>
      </c>
      <c r="G274" s="219" t="s">
        <v>209</v>
      </c>
      <c r="H274" s="219" t="s">
        <v>199</v>
      </c>
      <c r="I274" s="219" t="s">
        <v>199</v>
      </c>
    </row>
    <row r="275" spans="1:9" s="135" customFormat="1" ht="12.75" customHeight="1" x14ac:dyDescent="0.2">
      <c r="A275" s="218">
        <v>270</v>
      </c>
      <c r="B275" s="218" t="s">
        <v>306</v>
      </c>
      <c r="C275" s="219" t="s">
        <v>216</v>
      </c>
      <c r="D275" s="218">
        <v>1235</v>
      </c>
      <c r="E275" s="218">
        <v>61.9</v>
      </c>
      <c r="F275" s="218">
        <v>14</v>
      </c>
      <c r="G275" s="219" t="s">
        <v>209</v>
      </c>
      <c r="H275" s="219" t="s">
        <v>199</v>
      </c>
      <c r="I275" s="219" t="s">
        <v>199</v>
      </c>
    </row>
    <row r="276" spans="1:9" s="135" customFormat="1" ht="12.75" customHeight="1" x14ac:dyDescent="0.2">
      <c r="A276" s="218">
        <v>271</v>
      </c>
      <c r="B276" s="218" t="s">
        <v>241</v>
      </c>
      <c r="C276" s="219" t="s">
        <v>210</v>
      </c>
      <c r="D276" s="218">
        <v>1226</v>
      </c>
      <c r="E276" s="218">
        <v>52.58</v>
      </c>
      <c r="F276" s="218">
        <v>16</v>
      </c>
      <c r="G276" s="219" t="s">
        <v>209</v>
      </c>
      <c r="H276" s="219" t="s">
        <v>199</v>
      </c>
      <c r="I276" s="219" t="s">
        <v>199</v>
      </c>
    </row>
    <row r="277" spans="1:9" s="135" customFormat="1" ht="12.75" customHeight="1" x14ac:dyDescent="0.2">
      <c r="A277" s="218">
        <v>272</v>
      </c>
      <c r="B277" s="218" t="s">
        <v>283</v>
      </c>
      <c r="C277" s="219" t="s">
        <v>210</v>
      </c>
      <c r="D277" s="218">
        <v>1238</v>
      </c>
      <c r="E277" s="218">
        <v>61.9</v>
      </c>
      <c r="F277" s="218">
        <v>14</v>
      </c>
      <c r="G277" s="219" t="s">
        <v>209</v>
      </c>
      <c r="H277" s="219" t="s">
        <v>199</v>
      </c>
      <c r="I277" s="219" t="s">
        <v>199</v>
      </c>
    </row>
    <row r="278" spans="1:9" s="135" customFormat="1" ht="12.75" customHeight="1" x14ac:dyDescent="0.2">
      <c r="A278" s="218">
        <v>273</v>
      </c>
      <c r="B278" s="218" t="s">
        <v>269</v>
      </c>
      <c r="C278" s="219" t="s">
        <v>216</v>
      </c>
      <c r="D278" s="218">
        <v>1489</v>
      </c>
      <c r="E278" s="218">
        <v>55.81</v>
      </c>
      <c r="F278" s="218">
        <v>56</v>
      </c>
      <c r="G278" s="219" t="s">
        <v>209</v>
      </c>
      <c r="H278" s="219" t="s">
        <v>199</v>
      </c>
      <c r="I278" s="219" t="s">
        <v>199</v>
      </c>
    </row>
    <row r="279" spans="1:9" s="135" customFormat="1" ht="12.75" customHeight="1" x14ac:dyDescent="0.2">
      <c r="A279" s="218">
        <v>274</v>
      </c>
      <c r="B279" s="218" t="s">
        <v>238</v>
      </c>
      <c r="C279" s="219" t="s">
        <v>216</v>
      </c>
      <c r="D279" s="218">
        <v>1489</v>
      </c>
      <c r="E279" s="218">
        <v>55.81</v>
      </c>
      <c r="F279" s="218">
        <v>0</v>
      </c>
      <c r="G279" s="219" t="s">
        <v>209</v>
      </c>
      <c r="H279" s="219" t="s">
        <v>199</v>
      </c>
      <c r="I279" s="219" t="s">
        <v>199</v>
      </c>
    </row>
    <row r="280" spans="1:9" s="135" customFormat="1" ht="12.75" customHeight="1" x14ac:dyDescent="0.2">
      <c r="A280" s="218">
        <v>275</v>
      </c>
      <c r="B280" s="218" t="s">
        <v>355</v>
      </c>
      <c r="C280" s="219" t="s">
        <v>210</v>
      </c>
      <c r="D280" s="218">
        <v>2160</v>
      </c>
      <c r="E280" s="218">
        <v>66.8</v>
      </c>
      <c r="F280" s="218">
        <v>16</v>
      </c>
      <c r="G280" s="219" t="s">
        <v>209</v>
      </c>
      <c r="H280" s="219" t="s">
        <v>199</v>
      </c>
      <c r="I280" s="219" t="s">
        <v>199</v>
      </c>
    </row>
    <row r="281" spans="1:9" s="135" customFormat="1" ht="12.75" customHeight="1" x14ac:dyDescent="0.2">
      <c r="A281" s="218">
        <v>276</v>
      </c>
      <c r="B281" s="218" t="s">
        <v>356</v>
      </c>
      <c r="C281" s="219" t="s">
        <v>210</v>
      </c>
      <c r="D281" s="218">
        <v>3644</v>
      </c>
      <c r="E281" s="218">
        <v>76.320000000000007</v>
      </c>
      <c r="F281" s="218">
        <v>17</v>
      </c>
      <c r="G281" s="219" t="s">
        <v>284</v>
      </c>
      <c r="H281" s="219" t="s">
        <v>199</v>
      </c>
      <c r="I281" s="219" t="s">
        <v>199</v>
      </c>
    </row>
    <row r="282" spans="1:9" s="135" customFormat="1" ht="12.75" customHeight="1" x14ac:dyDescent="0.2">
      <c r="A282" s="218">
        <v>277</v>
      </c>
      <c r="B282" s="218" t="s">
        <v>240</v>
      </c>
      <c r="C282" s="219" t="s">
        <v>210</v>
      </c>
      <c r="D282" s="218">
        <v>2791</v>
      </c>
      <c r="E282" s="218">
        <v>68.64</v>
      </c>
      <c r="F282" s="218">
        <v>17</v>
      </c>
      <c r="G282" s="219" t="s">
        <v>209</v>
      </c>
      <c r="H282" s="219" t="s">
        <v>199</v>
      </c>
      <c r="I282" s="219" t="s">
        <v>199</v>
      </c>
    </row>
    <row r="283" spans="1:9" s="135" customFormat="1" ht="12.75" customHeight="1" x14ac:dyDescent="0.2">
      <c r="A283" s="218">
        <v>278</v>
      </c>
      <c r="B283" s="218" t="s">
        <v>219</v>
      </c>
      <c r="C283" s="219" t="s">
        <v>210</v>
      </c>
      <c r="D283" s="218">
        <v>2312</v>
      </c>
      <c r="E283" s="218">
        <v>62.4</v>
      </c>
      <c r="F283" s="218">
        <v>15</v>
      </c>
      <c r="G283" s="219" t="s">
        <v>209</v>
      </c>
      <c r="H283" s="219" t="s">
        <v>199</v>
      </c>
      <c r="I283" s="219" t="s">
        <v>199</v>
      </c>
    </row>
    <row r="284" spans="1:9" s="135" customFormat="1" ht="12.75" customHeight="1" x14ac:dyDescent="0.2">
      <c r="A284" s="218">
        <v>279</v>
      </c>
      <c r="B284" s="218" t="s">
        <v>357</v>
      </c>
      <c r="C284" s="219" t="s">
        <v>358</v>
      </c>
      <c r="D284" s="218">
        <v>3914</v>
      </c>
      <c r="E284" s="218">
        <v>69.41</v>
      </c>
      <c r="F284" s="218">
        <v>20</v>
      </c>
      <c r="G284" s="219" t="s">
        <v>284</v>
      </c>
      <c r="H284" s="219" t="s">
        <v>199</v>
      </c>
      <c r="I284" s="219" t="s">
        <v>199</v>
      </c>
    </row>
    <row r="285" spans="1:9" s="135" customFormat="1" ht="12.75" customHeight="1" x14ac:dyDescent="0.2">
      <c r="A285" s="218">
        <v>280</v>
      </c>
      <c r="B285" s="218" t="s">
        <v>229</v>
      </c>
      <c r="C285" s="219" t="s">
        <v>210</v>
      </c>
      <c r="D285" s="218">
        <v>495</v>
      </c>
      <c r="E285" s="218">
        <v>45.28</v>
      </c>
      <c r="F285" s="218">
        <v>11</v>
      </c>
      <c r="G285" s="219" t="s">
        <v>207</v>
      </c>
      <c r="H285" s="219" t="s">
        <v>199</v>
      </c>
      <c r="I285" s="219" t="s">
        <v>199</v>
      </c>
    </row>
    <row r="286" spans="1:9" s="135" customFormat="1" ht="12.75" customHeight="1" x14ac:dyDescent="0.2">
      <c r="A286" s="218">
        <v>281</v>
      </c>
      <c r="B286" s="218" t="s">
        <v>285</v>
      </c>
      <c r="C286" s="219" t="s">
        <v>210</v>
      </c>
      <c r="D286" s="218">
        <v>1943</v>
      </c>
      <c r="E286" s="218">
        <v>58.6</v>
      </c>
      <c r="F286" s="218">
        <v>16</v>
      </c>
      <c r="G286" s="219" t="s">
        <v>284</v>
      </c>
      <c r="H286" s="219" t="s">
        <v>199</v>
      </c>
      <c r="I286" s="219" t="s">
        <v>199</v>
      </c>
    </row>
    <row r="287" spans="1:9" s="135" customFormat="1" ht="12.75" customHeight="1" x14ac:dyDescent="0.2">
      <c r="A287" s="218">
        <v>282</v>
      </c>
      <c r="B287" s="218" t="s">
        <v>228</v>
      </c>
      <c r="C287" s="219" t="s">
        <v>210</v>
      </c>
      <c r="D287" s="218">
        <v>495</v>
      </c>
      <c r="E287" s="218">
        <v>45.29</v>
      </c>
      <c r="F287" s="218">
        <v>11</v>
      </c>
      <c r="G287" s="219" t="s">
        <v>209</v>
      </c>
      <c r="H287" s="219" t="s">
        <v>199</v>
      </c>
      <c r="I287" s="219" t="s">
        <v>199</v>
      </c>
    </row>
    <row r="288" spans="1:9" s="135" customFormat="1" ht="12.75" customHeight="1" x14ac:dyDescent="0.2">
      <c r="A288" s="218">
        <v>283</v>
      </c>
      <c r="B288" s="218" t="s">
        <v>245</v>
      </c>
      <c r="C288" s="219" t="s">
        <v>210</v>
      </c>
      <c r="D288" s="218">
        <v>1674</v>
      </c>
      <c r="E288" s="218">
        <v>56</v>
      </c>
      <c r="F288" s="218">
        <v>16</v>
      </c>
      <c r="G288" s="219" t="s">
        <v>209</v>
      </c>
      <c r="H288" s="219" t="s">
        <v>199</v>
      </c>
      <c r="I288" s="219" t="s">
        <v>199</v>
      </c>
    </row>
    <row r="289" spans="1:9" s="135" customFormat="1" ht="12.75" customHeight="1" x14ac:dyDescent="0.2">
      <c r="A289" s="218">
        <v>284</v>
      </c>
      <c r="B289" s="218" t="s">
        <v>296</v>
      </c>
      <c r="C289" s="219" t="s">
        <v>210</v>
      </c>
      <c r="D289" s="218">
        <v>1674</v>
      </c>
      <c r="E289" s="218">
        <v>55.870000000000005</v>
      </c>
      <c r="F289" s="218">
        <v>16</v>
      </c>
      <c r="G289" s="219" t="s">
        <v>209</v>
      </c>
      <c r="H289" s="219" t="s">
        <v>199</v>
      </c>
      <c r="I289" s="219" t="s">
        <v>199</v>
      </c>
    </row>
    <row r="290" spans="1:9" s="135" customFormat="1" ht="12.75" customHeight="1" x14ac:dyDescent="0.2">
      <c r="A290" s="218">
        <v>285</v>
      </c>
      <c r="B290" s="218" t="s">
        <v>359</v>
      </c>
      <c r="C290" s="219" t="s">
        <v>210</v>
      </c>
      <c r="D290" s="218">
        <v>4531</v>
      </c>
      <c r="E290" s="218">
        <v>90.37</v>
      </c>
      <c r="F290" s="218">
        <v>18</v>
      </c>
      <c r="G290" s="219" t="s">
        <v>284</v>
      </c>
      <c r="H290" s="219" t="s">
        <v>199</v>
      </c>
      <c r="I290" s="219" t="s">
        <v>199</v>
      </c>
    </row>
    <row r="291" spans="1:9" s="135" customFormat="1" ht="12.75" customHeight="1" x14ac:dyDescent="0.2">
      <c r="A291" s="218">
        <v>286</v>
      </c>
      <c r="B291" s="218" t="s">
        <v>360</v>
      </c>
      <c r="C291" s="219" t="s">
        <v>343</v>
      </c>
      <c r="D291" s="218">
        <v>2418</v>
      </c>
      <c r="E291" s="218">
        <v>64.150000000000006</v>
      </c>
      <c r="F291" s="218">
        <v>17</v>
      </c>
      <c r="G291" s="219" t="s">
        <v>209</v>
      </c>
      <c r="H291" s="219" t="s">
        <v>199</v>
      </c>
      <c r="I291" s="219" t="s">
        <v>199</v>
      </c>
    </row>
    <row r="292" spans="1:9" s="135" customFormat="1" ht="12.75" customHeight="1" x14ac:dyDescent="0.2">
      <c r="A292" s="218">
        <v>287</v>
      </c>
      <c r="B292" s="218" t="s">
        <v>294</v>
      </c>
      <c r="C292" s="219" t="s">
        <v>210</v>
      </c>
      <c r="D292" s="218">
        <v>2921</v>
      </c>
      <c r="E292" s="218">
        <v>68.95</v>
      </c>
      <c r="F292" s="218">
        <v>18</v>
      </c>
      <c r="G292" s="219" t="s">
        <v>209</v>
      </c>
      <c r="H292" s="219" t="s">
        <v>199</v>
      </c>
      <c r="I292" s="219" t="s">
        <v>199</v>
      </c>
    </row>
    <row r="293" spans="1:9" s="135" customFormat="1" ht="12.75" customHeight="1" x14ac:dyDescent="0.2">
      <c r="A293" s="218">
        <v>288</v>
      </c>
      <c r="B293" s="218" t="s">
        <v>231</v>
      </c>
      <c r="C293" s="219" t="s">
        <v>210</v>
      </c>
      <c r="D293" s="218">
        <v>1577</v>
      </c>
      <c r="E293" s="218">
        <v>62.940000000000005</v>
      </c>
      <c r="F293" s="218">
        <v>13</v>
      </c>
      <c r="G293" s="219" t="s">
        <v>209</v>
      </c>
      <c r="H293" s="219" t="s">
        <v>199</v>
      </c>
      <c r="I293" s="219" t="s">
        <v>199</v>
      </c>
    </row>
    <row r="294" spans="1:9" s="135" customFormat="1" ht="12.75" customHeight="1" x14ac:dyDescent="0.2">
      <c r="A294" s="218">
        <v>289</v>
      </c>
      <c r="B294" s="218" t="s">
        <v>361</v>
      </c>
      <c r="C294" s="219" t="s">
        <v>280</v>
      </c>
      <c r="D294" s="218">
        <v>2152</v>
      </c>
      <c r="E294" s="218">
        <v>66.37</v>
      </c>
      <c r="F294" s="218">
        <v>16</v>
      </c>
      <c r="G294" s="219" t="s">
        <v>209</v>
      </c>
      <c r="H294" s="219" t="s">
        <v>199</v>
      </c>
      <c r="I294" s="219" t="s">
        <v>199</v>
      </c>
    </row>
    <row r="295" spans="1:9" s="135" customFormat="1" ht="12.75" customHeight="1" x14ac:dyDescent="0.2">
      <c r="A295" s="218">
        <v>290</v>
      </c>
      <c r="B295" s="218" t="s">
        <v>247</v>
      </c>
      <c r="C295" s="219" t="s">
        <v>210</v>
      </c>
      <c r="D295" s="218">
        <v>359</v>
      </c>
      <c r="E295" s="218">
        <v>43.71</v>
      </c>
      <c r="F295" s="218">
        <v>12</v>
      </c>
      <c r="G295" s="219" t="s">
        <v>207</v>
      </c>
      <c r="H295" s="219" t="s">
        <v>199</v>
      </c>
      <c r="I295" s="219" t="s">
        <v>199</v>
      </c>
    </row>
    <row r="296" spans="1:9" s="135" customFormat="1" ht="12.75" customHeight="1" x14ac:dyDescent="0.2">
      <c r="A296" s="218">
        <v>291</v>
      </c>
      <c r="B296" s="218" t="s">
        <v>215</v>
      </c>
      <c r="C296" s="219" t="s">
        <v>216</v>
      </c>
      <c r="D296" s="218">
        <v>495</v>
      </c>
      <c r="E296" s="218">
        <v>45.28</v>
      </c>
      <c r="F296" s="218">
        <v>11</v>
      </c>
      <c r="G296" s="219" t="s">
        <v>209</v>
      </c>
      <c r="H296" s="219" t="s">
        <v>199</v>
      </c>
      <c r="I296" s="219" t="s">
        <v>199</v>
      </c>
    </row>
    <row r="297" spans="1:9" s="135" customFormat="1" ht="12.75" customHeight="1" x14ac:dyDescent="0.2">
      <c r="A297" s="218">
        <v>292</v>
      </c>
      <c r="B297" s="218" t="s">
        <v>218</v>
      </c>
      <c r="C297" s="219" t="s">
        <v>210</v>
      </c>
      <c r="D297" s="218">
        <v>1226</v>
      </c>
      <c r="E297" s="218">
        <v>52.57</v>
      </c>
      <c r="F297" s="218">
        <v>16</v>
      </c>
      <c r="G297" s="219" t="s">
        <v>209</v>
      </c>
      <c r="H297" s="219" t="s">
        <v>199</v>
      </c>
      <c r="I297" s="219" t="s">
        <v>199</v>
      </c>
    </row>
    <row r="298" spans="1:9" s="135" customFormat="1" ht="12.75" customHeight="1" x14ac:dyDescent="0.2">
      <c r="A298" s="218">
        <v>293</v>
      </c>
      <c r="B298" s="218" t="s">
        <v>335</v>
      </c>
      <c r="C298" s="219" t="s">
        <v>210</v>
      </c>
      <c r="D298" s="218">
        <v>2369</v>
      </c>
      <c r="E298" s="218">
        <v>63.99</v>
      </c>
      <c r="F298" s="218">
        <v>17</v>
      </c>
      <c r="G298" s="219" t="s">
        <v>209</v>
      </c>
      <c r="H298" s="219" t="s">
        <v>199</v>
      </c>
      <c r="I298" s="219" t="s">
        <v>199</v>
      </c>
    </row>
    <row r="299" spans="1:9" s="135" customFormat="1" ht="12.75" customHeight="1" x14ac:dyDescent="0.2">
      <c r="A299" s="218">
        <v>294</v>
      </c>
      <c r="B299" s="218" t="s">
        <v>227</v>
      </c>
      <c r="C299" s="219" t="s">
        <v>210</v>
      </c>
      <c r="D299" s="218">
        <v>482</v>
      </c>
      <c r="E299" s="218">
        <v>50.38</v>
      </c>
      <c r="F299" s="218">
        <v>10</v>
      </c>
      <c r="G299" s="219" t="s">
        <v>209</v>
      </c>
      <c r="H299" s="219" t="s">
        <v>199</v>
      </c>
      <c r="I299" s="219" t="s">
        <v>199</v>
      </c>
    </row>
    <row r="300" spans="1:9" s="135" customFormat="1" ht="12.75" customHeight="1" x14ac:dyDescent="0.2">
      <c r="A300" s="218">
        <v>295</v>
      </c>
      <c r="B300" s="218" t="s">
        <v>300</v>
      </c>
      <c r="C300" s="219" t="s">
        <v>210</v>
      </c>
      <c r="D300" s="218">
        <v>449</v>
      </c>
      <c r="E300" s="218">
        <v>28.650000000000002</v>
      </c>
      <c r="F300" s="218">
        <v>11</v>
      </c>
      <c r="G300" s="219" t="s">
        <v>222</v>
      </c>
      <c r="H300" s="219" t="s">
        <v>199</v>
      </c>
      <c r="I300" s="219" t="s">
        <v>199</v>
      </c>
    </row>
    <row r="301" spans="1:9" s="135" customFormat="1" ht="12.75" customHeight="1" x14ac:dyDescent="0.2">
      <c r="A301" s="218">
        <v>296</v>
      </c>
      <c r="B301" s="218" t="s">
        <v>298</v>
      </c>
      <c r="C301" s="219" t="s">
        <v>210</v>
      </c>
      <c r="D301" s="218">
        <v>449</v>
      </c>
      <c r="E301" s="218">
        <v>28.650000000000002</v>
      </c>
      <c r="F301" s="218">
        <v>11</v>
      </c>
      <c r="G301" s="219" t="s">
        <v>222</v>
      </c>
      <c r="H301" s="219" t="s">
        <v>199</v>
      </c>
      <c r="I301" s="219" t="s">
        <v>199</v>
      </c>
    </row>
    <row r="302" spans="1:9" s="135" customFormat="1" ht="12.75" customHeight="1" x14ac:dyDescent="0.2">
      <c r="A302" s="218">
        <v>297</v>
      </c>
      <c r="B302" s="218" t="s">
        <v>239</v>
      </c>
      <c r="C302" s="219" t="s">
        <v>210</v>
      </c>
      <c r="D302" s="218">
        <v>4721</v>
      </c>
      <c r="E302" s="218">
        <v>110.72</v>
      </c>
      <c r="F302" s="218">
        <v>18</v>
      </c>
      <c r="G302" s="219" t="s">
        <v>196</v>
      </c>
      <c r="H302" s="219" t="s">
        <v>199</v>
      </c>
      <c r="I302" s="219" t="s">
        <v>199</v>
      </c>
    </row>
    <row r="303" spans="1:9" s="135" customFormat="1" ht="12.75" customHeight="1" x14ac:dyDescent="0.2">
      <c r="A303" s="218">
        <v>298</v>
      </c>
      <c r="B303" s="218" t="s">
        <v>232</v>
      </c>
      <c r="C303" s="219" t="s">
        <v>210</v>
      </c>
      <c r="D303" s="218">
        <v>1517</v>
      </c>
      <c r="E303" s="218">
        <v>52.27</v>
      </c>
      <c r="F303" s="218">
        <v>14</v>
      </c>
      <c r="G303" s="219" t="s">
        <v>209</v>
      </c>
      <c r="H303" s="219" t="s">
        <v>199</v>
      </c>
      <c r="I303" s="219" t="s">
        <v>199</v>
      </c>
    </row>
    <row r="304" spans="1:9" s="135" customFormat="1" ht="12.75" customHeight="1" x14ac:dyDescent="0.2">
      <c r="A304" s="218">
        <v>299</v>
      </c>
      <c r="B304" s="218" t="s">
        <v>362</v>
      </c>
      <c r="C304" s="219" t="s">
        <v>210</v>
      </c>
      <c r="D304" s="218">
        <v>696</v>
      </c>
      <c r="E304" s="218">
        <v>51.49</v>
      </c>
      <c r="F304" s="218">
        <v>0</v>
      </c>
      <c r="G304" s="219" t="s">
        <v>209</v>
      </c>
      <c r="H304" s="219" t="s">
        <v>199</v>
      </c>
      <c r="I304" s="219" t="s">
        <v>199</v>
      </c>
    </row>
    <row r="305" spans="1:9" s="135" customFormat="1" ht="12.75" customHeight="1" x14ac:dyDescent="0.2">
      <c r="A305" s="218">
        <v>300</v>
      </c>
      <c r="B305" s="218" t="s">
        <v>217</v>
      </c>
      <c r="C305" s="219" t="s">
        <v>210</v>
      </c>
      <c r="D305" s="218">
        <v>325</v>
      </c>
      <c r="E305" s="218">
        <v>43.34</v>
      </c>
      <c r="F305" s="218">
        <v>9</v>
      </c>
      <c r="G305" s="219" t="s">
        <v>207</v>
      </c>
      <c r="H305" s="219" t="s">
        <v>199</v>
      </c>
      <c r="I305" s="219" t="s">
        <v>199</v>
      </c>
    </row>
    <row r="306" spans="1:9" s="135" customFormat="1" ht="12.75" customHeight="1" x14ac:dyDescent="0.2">
      <c r="A306" s="218">
        <v>301</v>
      </c>
      <c r="B306" s="218" t="s">
        <v>212</v>
      </c>
      <c r="C306" s="219" t="s">
        <v>210</v>
      </c>
      <c r="D306" s="218">
        <v>298</v>
      </c>
      <c r="E306" s="218">
        <v>41.45</v>
      </c>
      <c r="F306" s="218">
        <v>9</v>
      </c>
      <c r="G306" s="219" t="s">
        <v>207</v>
      </c>
      <c r="H306" s="219" t="s">
        <v>199</v>
      </c>
      <c r="I306" s="219" t="s">
        <v>199</v>
      </c>
    </row>
    <row r="307" spans="1:9" s="135" customFormat="1" ht="12.75" customHeight="1" x14ac:dyDescent="0.2">
      <c r="A307" s="218">
        <v>302</v>
      </c>
      <c r="B307" s="218" t="s">
        <v>212</v>
      </c>
      <c r="C307" s="219" t="s">
        <v>210</v>
      </c>
      <c r="D307" s="218">
        <v>298</v>
      </c>
      <c r="E307" s="218">
        <v>41.45</v>
      </c>
      <c r="F307" s="218">
        <v>9</v>
      </c>
      <c r="G307" s="219" t="s">
        <v>207</v>
      </c>
      <c r="H307" s="219" t="s">
        <v>199</v>
      </c>
      <c r="I307" s="219" t="s">
        <v>199</v>
      </c>
    </row>
    <row r="308" spans="1:9" s="135" customFormat="1" ht="12.75" customHeight="1" x14ac:dyDescent="0.2">
      <c r="A308" s="218">
        <v>303</v>
      </c>
      <c r="B308" s="218" t="s">
        <v>283</v>
      </c>
      <c r="C308" s="219" t="s">
        <v>210</v>
      </c>
      <c r="D308" s="218">
        <v>1238</v>
      </c>
      <c r="E308" s="218">
        <v>61.9</v>
      </c>
      <c r="F308" s="218">
        <v>14</v>
      </c>
      <c r="G308" s="219" t="s">
        <v>209</v>
      </c>
      <c r="H308" s="219" t="s">
        <v>199</v>
      </c>
      <c r="I308" s="219" t="s">
        <v>199</v>
      </c>
    </row>
    <row r="309" spans="1:9" s="135" customFormat="1" ht="12.75" customHeight="1" x14ac:dyDescent="0.2">
      <c r="A309" s="218">
        <v>304</v>
      </c>
      <c r="B309" s="218" t="s">
        <v>351</v>
      </c>
      <c r="C309" s="219" t="s">
        <v>210</v>
      </c>
      <c r="D309" s="218">
        <v>1888</v>
      </c>
      <c r="E309" s="218">
        <v>61.45</v>
      </c>
      <c r="F309" s="218">
        <v>16</v>
      </c>
      <c r="G309" s="219" t="s">
        <v>209</v>
      </c>
      <c r="H309" s="219" t="s">
        <v>199</v>
      </c>
      <c r="I309" s="219" t="s">
        <v>199</v>
      </c>
    </row>
    <row r="310" spans="1:9" s="135" customFormat="1" ht="12.75" customHeight="1" x14ac:dyDescent="0.2">
      <c r="A310" s="218">
        <v>305</v>
      </c>
      <c r="B310" s="218" t="s">
        <v>243</v>
      </c>
      <c r="C310" s="219" t="s">
        <v>210</v>
      </c>
      <c r="D310" s="218">
        <v>182.25</v>
      </c>
      <c r="E310" s="218">
        <v>32.74</v>
      </c>
      <c r="F310" s="218">
        <v>7</v>
      </c>
      <c r="G310" s="219" t="s">
        <v>207</v>
      </c>
      <c r="H310" s="219" t="s">
        <v>199</v>
      </c>
      <c r="I310" s="219" t="s">
        <v>199</v>
      </c>
    </row>
    <row r="311" spans="1:9" s="135" customFormat="1" ht="12.75" customHeight="1" x14ac:dyDescent="0.2">
      <c r="A311" s="218">
        <v>306</v>
      </c>
      <c r="B311" s="218" t="s">
        <v>225</v>
      </c>
      <c r="C311" s="219" t="s">
        <v>210</v>
      </c>
      <c r="D311" s="218">
        <v>1922</v>
      </c>
      <c r="E311" s="218">
        <v>58.63</v>
      </c>
      <c r="F311" s="218">
        <v>16</v>
      </c>
      <c r="G311" s="219" t="s">
        <v>209</v>
      </c>
      <c r="H311" s="219" t="s">
        <v>199</v>
      </c>
      <c r="I311" s="219" t="s">
        <v>199</v>
      </c>
    </row>
    <row r="312" spans="1:9" s="135" customFormat="1" ht="12.75" customHeight="1" x14ac:dyDescent="0.2">
      <c r="A312" s="218">
        <v>307</v>
      </c>
      <c r="B312" s="218" t="s">
        <v>231</v>
      </c>
      <c r="C312" s="219" t="s">
        <v>210</v>
      </c>
      <c r="D312" s="218">
        <v>1577</v>
      </c>
      <c r="E312" s="218">
        <v>62.940000000000005</v>
      </c>
      <c r="F312" s="218">
        <v>13</v>
      </c>
      <c r="G312" s="219" t="s">
        <v>209</v>
      </c>
      <c r="H312" s="219" t="s">
        <v>199</v>
      </c>
      <c r="I312" s="219" t="s">
        <v>199</v>
      </c>
    </row>
    <row r="313" spans="1:9" s="135" customFormat="1" ht="12.75" customHeight="1" x14ac:dyDescent="0.2">
      <c r="A313" s="218">
        <v>308</v>
      </c>
      <c r="B313" s="218" t="s">
        <v>226</v>
      </c>
      <c r="C313" s="219" t="s">
        <v>210</v>
      </c>
      <c r="D313" s="218">
        <v>337</v>
      </c>
      <c r="E313" s="218">
        <v>50.24</v>
      </c>
      <c r="F313" s="218">
        <v>9</v>
      </c>
      <c r="G313" s="219" t="s">
        <v>207</v>
      </c>
      <c r="H313" s="219" t="s">
        <v>199</v>
      </c>
      <c r="I313" s="219" t="s">
        <v>199</v>
      </c>
    </row>
    <row r="314" spans="1:9" s="135" customFormat="1" ht="12.75" customHeight="1" x14ac:dyDescent="0.2">
      <c r="A314" s="218">
        <v>309</v>
      </c>
      <c r="B314" s="218" t="s">
        <v>268</v>
      </c>
      <c r="C314" s="219" t="s">
        <v>210</v>
      </c>
      <c r="D314" s="218">
        <v>455</v>
      </c>
      <c r="E314" s="218">
        <v>53.64</v>
      </c>
      <c r="F314" s="218">
        <v>10</v>
      </c>
      <c r="G314" s="219" t="s">
        <v>207</v>
      </c>
      <c r="H314" s="219" t="s">
        <v>199</v>
      </c>
      <c r="I314" s="219" t="s">
        <v>199</v>
      </c>
    </row>
    <row r="315" spans="1:9" s="135" customFormat="1" ht="12.75" customHeight="1" x14ac:dyDescent="0.2">
      <c r="A315" s="218">
        <v>310</v>
      </c>
      <c r="B315" s="218" t="s">
        <v>233</v>
      </c>
      <c r="C315" s="219" t="s">
        <v>210</v>
      </c>
      <c r="D315" s="218">
        <v>337</v>
      </c>
      <c r="E315" s="218">
        <v>47.1</v>
      </c>
      <c r="F315" s="218">
        <v>8</v>
      </c>
      <c r="G315" s="219" t="s">
        <v>207</v>
      </c>
      <c r="H315" s="219" t="s">
        <v>199</v>
      </c>
      <c r="I315" s="219" t="s">
        <v>199</v>
      </c>
    </row>
    <row r="316" spans="1:9" s="135" customFormat="1" ht="12.75" customHeight="1" x14ac:dyDescent="0.2">
      <c r="A316" s="218">
        <v>311</v>
      </c>
      <c r="B316" s="218" t="s">
        <v>247</v>
      </c>
      <c r="C316" s="219" t="s">
        <v>210</v>
      </c>
      <c r="D316" s="218">
        <v>359</v>
      </c>
      <c r="E316" s="218">
        <v>43.71</v>
      </c>
      <c r="F316" s="218">
        <v>12</v>
      </c>
      <c r="G316" s="219" t="s">
        <v>207</v>
      </c>
      <c r="H316" s="219" t="s">
        <v>199</v>
      </c>
      <c r="I316" s="219" t="s">
        <v>199</v>
      </c>
    </row>
    <row r="317" spans="1:9" s="135" customFormat="1" ht="12.75" customHeight="1" x14ac:dyDescent="0.2">
      <c r="A317" s="218">
        <v>312</v>
      </c>
      <c r="B317" s="218" t="s">
        <v>224</v>
      </c>
      <c r="C317" s="219" t="s">
        <v>210</v>
      </c>
      <c r="D317" s="218">
        <v>1815</v>
      </c>
      <c r="E317" s="218">
        <v>57.59</v>
      </c>
      <c r="F317" s="218">
        <v>15</v>
      </c>
      <c r="G317" s="219" t="s">
        <v>209</v>
      </c>
      <c r="H317" s="219" t="s">
        <v>199</v>
      </c>
      <c r="I317" s="219" t="s">
        <v>199</v>
      </c>
    </row>
    <row r="318" spans="1:9" s="135" customFormat="1" ht="12.75" customHeight="1" x14ac:dyDescent="0.2">
      <c r="A318" s="218">
        <v>313</v>
      </c>
      <c r="B318" s="218" t="s">
        <v>338</v>
      </c>
      <c r="C318" s="219" t="s">
        <v>216</v>
      </c>
      <c r="D318" s="218">
        <v>2158</v>
      </c>
      <c r="E318" s="218">
        <v>76.08</v>
      </c>
      <c r="F318" s="218">
        <v>22</v>
      </c>
      <c r="G318" s="219" t="s">
        <v>274</v>
      </c>
      <c r="H318" s="219" t="s">
        <v>199</v>
      </c>
      <c r="I318" s="219" t="s">
        <v>199</v>
      </c>
    </row>
    <row r="319" spans="1:9" s="135" customFormat="1" ht="12.75" customHeight="1" x14ac:dyDescent="0.2">
      <c r="A319" s="218">
        <v>314</v>
      </c>
      <c r="B319" s="218" t="s">
        <v>307</v>
      </c>
      <c r="C319" s="219" t="s">
        <v>216</v>
      </c>
      <c r="D319" s="218">
        <v>460</v>
      </c>
      <c r="E319" s="218">
        <v>38.03</v>
      </c>
      <c r="F319" s="218">
        <v>11</v>
      </c>
      <c r="G319" s="219" t="s">
        <v>222</v>
      </c>
      <c r="H319" s="219" t="s">
        <v>199</v>
      </c>
      <c r="I319" s="219" t="s">
        <v>199</v>
      </c>
    </row>
    <row r="320" spans="1:9" s="135" customFormat="1" ht="12.75" customHeight="1" x14ac:dyDescent="0.2">
      <c r="A320" s="218">
        <v>315</v>
      </c>
      <c r="B320" s="218" t="s">
        <v>228</v>
      </c>
      <c r="C320" s="219" t="s">
        <v>210</v>
      </c>
      <c r="D320" s="218">
        <v>495</v>
      </c>
      <c r="E320" s="218">
        <v>45.29</v>
      </c>
      <c r="F320" s="218">
        <v>11</v>
      </c>
      <c r="G320" s="219" t="s">
        <v>209</v>
      </c>
      <c r="H320" s="219" t="s">
        <v>199</v>
      </c>
      <c r="I320" s="219" t="s">
        <v>199</v>
      </c>
    </row>
    <row r="321" spans="1:9" s="135" customFormat="1" ht="12.75" customHeight="1" x14ac:dyDescent="0.2">
      <c r="A321" s="218">
        <v>316</v>
      </c>
      <c r="B321" s="218" t="s">
        <v>212</v>
      </c>
      <c r="C321" s="219" t="s">
        <v>210</v>
      </c>
      <c r="D321" s="218">
        <v>298</v>
      </c>
      <c r="E321" s="218">
        <v>41.45</v>
      </c>
      <c r="F321" s="218">
        <v>9</v>
      </c>
      <c r="G321" s="219" t="s">
        <v>207</v>
      </c>
      <c r="H321" s="219" t="s">
        <v>199</v>
      </c>
      <c r="I321" s="219" t="s">
        <v>199</v>
      </c>
    </row>
    <row r="322" spans="1:9" s="135" customFormat="1" ht="12.75" customHeight="1" x14ac:dyDescent="0.2">
      <c r="A322" s="218">
        <v>317</v>
      </c>
      <c r="B322" s="218" t="s">
        <v>247</v>
      </c>
      <c r="C322" s="219" t="s">
        <v>210</v>
      </c>
      <c r="D322" s="218">
        <v>359</v>
      </c>
      <c r="E322" s="218">
        <v>43.71</v>
      </c>
      <c r="F322" s="218">
        <v>12</v>
      </c>
      <c r="G322" s="219" t="s">
        <v>207</v>
      </c>
      <c r="H322" s="219" t="s">
        <v>199</v>
      </c>
      <c r="I322" s="219" t="s">
        <v>199</v>
      </c>
    </row>
    <row r="323" spans="1:9" s="135" customFormat="1" ht="12.75" customHeight="1" x14ac:dyDescent="0.2">
      <c r="A323" s="218">
        <v>318</v>
      </c>
      <c r="B323" s="218" t="s">
        <v>214</v>
      </c>
      <c r="C323" s="219" t="s">
        <v>210</v>
      </c>
      <c r="D323" s="218">
        <v>163.47</v>
      </c>
      <c r="E323" s="218">
        <v>32.56</v>
      </c>
      <c r="F323" s="218">
        <v>8</v>
      </c>
      <c r="G323" s="219" t="s">
        <v>207</v>
      </c>
      <c r="H323" s="219" t="s">
        <v>199</v>
      </c>
      <c r="I323" s="219" t="s">
        <v>199</v>
      </c>
    </row>
    <row r="324" spans="1:9" s="135" customFormat="1" ht="12.75" customHeight="1" x14ac:dyDescent="0.2">
      <c r="A324" s="218">
        <v>319</v>
      </c>
      <c r="B324" s="218" t="s">
        <v>296</v>
      </c>
      <c r="C324" s="219" t="s">
        <v>210</v>
      </c>
      <c r="D324" s="218">
        <v>1674</v>
      </c>
      <c r="E324" s="218">
        <v>55.870000000000005</v>
      </c>
      <c r="F324" s="218">
        <v>16</v>
      </c>
      <c r="G324" s="219" t="s">
        <v>209</v>
      </c>
      <c r="H324" s="219" t="s">
        <v>199</v>
      </c>
      <c r="I324" s="219" t="s">
        <v>199</v>
      </c>
    </row>
    <row r="325" spans="1:9" s="135" customFormat="1" ht="12.75" customHeight="1" x14ac:dyDescent="0.2">
      <c r="A325" s="218">
        <v>320</v>
      </c>
      <c r="B325" s="218" t="s">
        <v>236</v>
      </c>
      <c r="C325" s="219" t="s">
        <v>210</v>
      </c>
      <c r="D325" s="218">
        <v>1765</v>
      </c>
      <c r="E325" s="218">
        <v>57.120000000000005</v>
      </c>
      <c r="F325" s="218">
        <v>16</v>
      </c>
      <c r="G325" s="219" t="s">
        <v>209</v>
      </c>
      <c r="H325" s="219" t="s">
        <v>199</v>
      </c>
      <c r="I325" s="219" t="s">
        <v>199</v>
      </c>
    </row>
    <row r="326" spans="1:9" s="135" customFormat="1" ht="12.75" customHeight="1" x14ac:dyDescent="0.2">
      <c r="A326" s="218">
        <v>321</v>
      </c>
      <c r="B326" s="218" t="s">
        <v>228</v>
      </c>
      <c r="C326" s="219" t="s">
        <v>210</v>
      </c>
      <c r="D326" s="218">
        <v>495</v>
      </c>
      <c r="E326" s="218">
        <v>45.29</v>
      </c>
      <c r="F326" s="218">
        <v>11</v>
      </c>
      <c r="G326" s="219" t="s">
        <v>209</v>
      </c>
      <c r="H326" s="219" t="s">
        <v>199</v>
      </c>
      <c r="I326" s="219" t="s">
        <v>199</v>
      </c>
    </row>
    <row r="327" spans="1:9" s="135" customFormat="1" ht="12.75" customHeight="1" x14ac:dyDescent="0.2">
      <c r="A327" s="218">
        <v>322</v>
      </c>
      <c r="B327" s="218" t="s">
        <v>226</v>
      </c>
      <c r="C327" s="219" t="s">
        <v>210</v>
      </c>
      <c r="D327" s="218">
        <v>337</v>
      </c>
      <c r="E327" s="218">
        <v>50.24</v>
      </c>
      <c r="F327" s="218">
        <v>9</v>
      </c>
      <c r="G327" s="219" t="s">
        <v>207</v>
      </c>
      <c r="H327" s="219" t="s">
        <v>199</v>
      </c>
      <c r="I327" s="219" t="s">
        <v>199</v>
      </c>
    </row>
    <row r="328" spans="1:9" s="135" customFormat="1" ht="12.75" customHeight="1" x14ac:dyDescent="0.2">
      <c r="A328" s="218">
        <v>323</v>
      </c>
      <c r="B328" s="218" t="s">
        <v>306</v>
      </c>
      <c r="C328" s="219" t="s">
        <v>216</v>
      </c>
      <c r="D328" s="218">
        <v>1235</v>
      </c>
      <c r="E328" s="218">
        <v>61.9</v>
      </c>
      <c r="F328" s="218">
        <v>14</v>
      </c>
      <c r="G328" s="219" t="s">
        <v>209</v>
      </c>
      <c r="H328" s="219" t="s">
        <v>199</v>
      </c>
      <c r="I328" s="219" t="s">
        <v>199</v>
      </c>
    </row>
    <row r="329" spans="1:9" s="135" customFormat="1" ht="12.75" customHeight="1" x14ac:dyDescent="0.2">
      <c r="A329" s="218">
        <v>324</v>
      </c>
      <c r="B329" s="218" t="s">
        <v>231</v>
      </c>
      <c r="C329" s="219" t="s">
        <v>210</v>
      </c>
      <c r="D329" s="218">
        <v>1577</v>
      </c>
      <c r="E329" s="218">
        <v>62.940000000000005</v>
      </c>
      <c r="F329" s="218">
        <v>13</v>
      </c>
      <c r="G329" s="219" t="s">
        <v>209</v>
      </c>
      <c r="H329" s="219" t="s">
        <v>199</v>
      </c>
      <c r="I329" s="219" t="s">
        <v>199</v>
      </c>
    </row>
    <row r="330" spans="1:9" s="135" customFormat="1" ht="12.75" customHeight="1" x14ac:dyDescent="0.2">
      <c r="A330" s="218">
        <v>325</v>
      </c>
      <c r="B330" s="218" t="s">
        <v>245</v>
      </c>
      <c r="C330" s="219" t="s">
        <v>210</v>
      </c>
      <c r="D330" s="218">
        <v>1674</v>
      </c>
      <c r="E330" s="218">
        <v>56</v>
      </c>
      <c r="F330" s="218">
        <v>16</v>
      </c>
      <c r="G330" s="219" t="s">
        <v>209</v>
      </c>
      <c r="H330" s="219" t="s">
        <v>199</v>
      </c>
      <c r="I330" s="219" t="s">
        <v>199</v>
      </c>
    </row>
    <row r="331" spans="1:9" s="135" customFormat="1" ht="12.75" customHeight="1" x14ac:dyDescent="0.2">
      <c r="A331" s="218">
        <v>326</v>
      </c>
      <c r="B331" s="218" t="s">
        <v>241</v>
      </c>
      <c r="C331" s="219" t="s">
        <v>210</v>
      </c>
      <c r="D331" s="218">
        <v>1226</v>
      </c>
      <c r="E331" s="218">
        <v>52.58</v>
      </c>
      <c r="F331" s="218">
        <v>16</v>
      </c>
      <c r="G331" s="219" t="s">
        <v>209</v>
      </c>
      <c r="H331" s="219" t="s">
        <v>199</v>
      </c>
      <c r="I331" s="219" t="s">
        <v>199</v>
      </c>
    </row>
    <row r="332" spans="1:9" s="135" customFormat="1" ht="12.75" customHeight="1" x14ac:dyDescent="0.2">
      <c r="A332" s="218">
        <v>327</v>
      </c>
      <c r="B332" s="218" t="s">
        <v>213</v>
      </c>
      <c r="C332" s="219" t="s">
        <v>210</v>
      </c>
      <c r="D332" s="218">
        <v>324</v>
      </c>
      <c r="E332" s="218">
        <v>43.31</v>
      </c>
      <c r="F332" s="218">
        <v>9</v>
      </c>
      <c r="G332" s="219" t="s">
        <v>207</v>
      </c>
      <c r="H332" s="219" t="s">
        <v>199</v>
      </c>
      <c r="I332" s="219" t="s">
        <v>199</v>
      </c>
    </row>
    <row r="333" spans="1:9" s="135" customFormat="1" ht="12.75" customHeight="1" x14ac:dyDescent="0.2">
      <c r="A333" s="218">
        <v>328</v>
      </c>
      <c r="B333" s="218" t="s">
        <v>251</v>
      </c>
      <c r="C333" s="219" t="s">
        <v>210</v>
      </c>
      <c r="D333" s="218">
        <v>2176</v>
      </c>
      <c r="E333" s="218">
        <v>71.290000000000006</v>
      </c>
      <c r="F333" s="218">
        <v>16</v>
      </c>
      <c r="G333" s="219" t="s">
        <v>209</v>
      </c>
      <c r="H333" s="219" t="s">
        <v>199</v>
      </c>
      <c r="I333" s="219" t="s">
        <v>199</v>
      </c>
    </row>
    <row r="334" spans="1:9" s="135" customFormat="1" ht="12.75" customHeight="1" x14ac:dyDescent="0.2">
      <c r="A334" s="218">
        <v>329</v>
      </c>
      <c r="B334" s="218" t="s">
        <v>215</v>
      </c>
      <c r="C334" s="219" t="s">
        <v>216</v>
      </c>
      <c r="D334" s="218">
        <v>495</v>
      </c>
      <c r="E334" s="218">
        <v>45.28</v>
      </c>
      <c r="F334" s="218">
        <v>11</v>
      </c>
      <c r="G334" s="219" t="s">
        <v>209</v>
      </c>
      <c r="H334" s="219" t="s">
        <v>199</v>
      </c>
      <c r="I334" s="219" t="s">
        <v>199</v>
      </c>
    </row>
    <row r="335" spans="1:9" s="135" customFormat="1" ht="12.75" customHeight="1" x14ac:dyDescent="0.2">
      <c r="A335" s="218">
        <v>330</v>
      </c>
      <c r="B335" s="218" t="s">
        <v>227</v>
      </c>
      <c r="C335" s="219" t="s">
        <v>210</v>
      </c>
      <c r="D335" s="218">
        <v>482</v>
      </c>
      <c r="E335" s="218">
        <v>50.38</v>
      </c>
      <c r="F335" s="218">
        <v>10</v>
      </c>
      <c r="G335" s="219" t="s">
        <v>209</v>
      </c>
      <c r="H335" s="219" t="s">
        <v>199</v>
      </c>
      <c r="I335" s="219" t="s">
        <v>199</v>
      </c>
    </row>
    <row r="336" spans="1:9" s="135" customFormat="1" ht="12.75" customHeight="1" x14ac:dyDescent="0.2">
      <c r="A336" s="218">
        <v>331</v>
      </c>
      <c r="B336" s="218" t="s">
        <v>271</v>
      </c>
      <c r="C336" s="219" t="s">
        <v>210</v>
      </c>
      <c r="D336" s="218">
        <v>444</v>
      </c>
      <c r="E336" s="218">
        <v>53.64</v>
      </c>
      <c r="F336" s="218">
        <v>10</v>
      </c>
      <c r="G336" s="219" t="s">
        <v>207</v>
      </c>
      <c r="H336" s="219" t="s">
        <v>199</v>
      </c>
      <c r="I336" s="219" t="s">
        <v>199</v>
      </c>
    </row>
    <row r="337" spans="1:9" s="135" customFormat="1" ht="12.75" customHeight="1" x14ac:dyDescent="0.2">
      <c r="A337" s="218">
        <v>332</v>
      </c>
      <c r="B337" s="218" t="s">
        <v>335</v>
      </c>
      <c r="C337" s="219" t="s">
        <v>210</v>
      </c>
      <c r="D337" s="218">
        <v>2369</v>
      </c>
      <c r="E337" s="218">
        <v>63.99</v>
      </c>
      <c r="F337" s="218">
        <v>17</v>
      </c>
      <c r="G337" s="219" t="s">
        <v>209</v>
      </c>
      <c r="H337" s="219" t="s">
        <v>199</v>
      </c>
      <c r="I337" s="219" t="s">
        <v>199</v>
      </c>
    </row>
    <row r="338" spans="1:9" s="135" customFormat="1" ht="12.75" customHeight="1" x14ac:dyDescent="0.2">
      <c r="A338" s="218">
        <v>333</v>
      </c>
      <c r="B338" s="218" t="s">
        <v>217</v>
      </c>
      <c r="C338" s="219" t="s">
        <v>210</v>
      </c>
      <c r="D338" s="218">
        <v>325</v>
      </c>
      <c r="E338" s="218">
        <v>43.34</v>
      </c>
      <c r="F338" s="218">
        <v>9</v>
      </c>
      <c r="G338" s="219" t="s">
        <v>207</v>
      </c>
      <c r="H338" s="219" t="s">
        <v>199</v>
      </c>
      <c r="I338" s="219" t="s">
        <v>199</v>
      </c>
    </row>
    <row r="339" spans="1:9" s="135" customFormat="1" ht="12.75" customHeight="1" x14ac:dyDescent="0.2">
      <c r="A339" s="218">
        <v>334</v>
      </c>
      <c r="B339" s="218" t="s">
        <v>223</v>
      </c>
      <c r="C339" s="219" t="s">
        <v>210</v>
      </c>
      <c r="D339" s="218">
        <v>1571</v>
      </c>
      <c r="E339" s="218">
        <v>52.7</v>
      </c>
      <c r="F339" s="218">
        <v>14</v>
      </c>
      <c r="G339" s="219" t="s">
        <v>209</v>
      </c>
      <c r="H339" s="219" t="s">
        <v>199</v>
      </c>
      <c r="I339" s="219" t="s">
        <v>199</v>
      </c>
    </row>
    <row r="340" spans="1:9" s="135" customFormat="1" ht="12.75" customHeight="1" x14ac:dyDescent="0.2">
      <c r="A340" s="218">
        <v>335</v>
      </c>
      <c r="B340" s="218" t="s">
        <v>237</v>
      </c>
      <c r="C340" s="219" t="s">
        <v>210</v>
      </c>
      <c r="D340" s="218">
        <v>1815</v>
      </c>
      <c r="E340" s="218">
        <v>57.59</v>
      </c>
      <c r="F340" s="218">
        <v>15</v>
      </c>
      <c r="G340" s="219" t="s">
        <v>209</v>
      </c>
      <c r="H340" s="219" t="s">
        <v>199</v>
      </c>
      <c r="I340" s="219" t="s">
        <v>199</v>
      </c>
    </row>
    <row r="341" spans="1:9" s="135" customFormat="1" ht="12.75" customHeight="1" x14ac:dyDescent="0.2">
      <c r="A341" s="218">
        <v>336</v>
      </c>
      <c r="B341" s="218" t="s">
        <v>230</v>
      </c>
      <c r="C341" s="219" t="s">
        <v>210</v>
      </c>
      <c r="D341" s="218">
        <v>163.57</v>
      </c>
      <c r="E341" s="218">
        <v>32.56</v>
      </c>
      <c r="F341" s="218">
        <v>8</v>
      </c>
      <c r="G341" s="219" t="s">
        <v>207</v>
      </c>
      <c r="H341" s="219" t="s">
        <v>199</v>
      </c>
      <c r="I341" s="219" t="s">
        <v>199</v>
      </c>
    </row>
    <row r="342" spans="1:9" s="135" customFormat="1" ht="12.75" customHeight="1" x14ac:dyDescent="0.2">
      <c r="A342" s="218">
        <v>337</v>
      </c>
      <c r="B342" s="218" t="s">
        <v>268</v>
      </c>
      <c r="C342" s="219" t="s">
        <v>210</v>
      </c>
      <c r="D342" s="218">
        <v>455</v>
      </c>
      <c r="E342" s="218">
        <v>53.64</v>
      </c>
      <c r="F342" s="218">
        <v>10</v>
      </c>
      <c r="G342" s="219" t="s">
        <v>207</v>
      </c>
      <c r="H342" s="219" t="s">
        <v>199</v>
      </c>
      <c r="I342" s="219" t="s">
        <v>199</v>
      </c>
    </row>
    <row r="343" spans="1:9" s="135" customFormat="1" ht="12.75" customHeight="1" x14ac:dyDescent="0.2">
      <c r="A343" s="218">
        <v>338</v>
      </c>
      <c r="B343" s="218" t="s">
        <v>275</v>
      </c>
      <c r="C343" s="219" t="s">
        <v>210</v>
      </c>
      <c r="D343" s="218">
        <v>108</v>
      </c>
      <c r="E343" s="218">
        <v>25.27</v>
      </c>
      <c r="F343" s="218">
        <v>6</v>
      </c>
      <c r="G343" s="219" t="s">
        <v>207</v>
      </c>
      <c r="H343" s="219" t="s">
        <v>199</v>
      </c>
      <c r="I343" s="219" t="s">
        <v>199</v>
      </c>
    </row>
    <row r="344" spans="1:9" s="135" customFormat="1" ht="12.75" customHeight="1" x14ac:dyDescent="0.2">
      <c r="A344" s="218">
        <v>339</v>
      </c>
      <c r="B344" s="218" t="s">
        <v>282</v>
      </c>
      <c r="C344" s="219" t="s">
        <v>210</v>
      </c>
      <c r="D344" s="218">
        <v>1549</v>
      </c>
      <c r="E344" s="218">
        <v>67.210000000000008</v>
      </c>
      <c r="F344" s="218">
        <v>16</v>
      </c>
      <c r="G344" s="219" t="s">
        <v>209</v>
      </c>
      <c r="H344" s="219" t="s">
        <v>199</v>
      </c>
      <c r="I344" s="219" t="s">
        <v>199</v>
      </c>
    </row>
    <row r="345" spans="1:9" s="135" customFormat="1" ht="12.75" customHeight="1" x14ac:dyDescent="0.2">
      <c r="A345" s="218">
        <v>340</v>
      </c>
      <c r="B345" s="218" t="s">
        <v>218</v>
      </c>
      <c r="C345" s="219" t="s">
        <v>210</v>
      </c>
      <c r="D345" s="218">
        <v>1226</v>
      </c>
      <c r="E345" s="218">
        <v>52.57</v>
      </c>
      <c r="F345" s="218">
        <v>16</v>
      </c>
      <c r="G345" s="219" t="s">
        <v>209</v>
      </c>
      <c r="H345" s="219" t="s">
        <v>199</v>
      </c>
      <c r="I345" s="219" t="s">
        <v>199</v>
      </c>
    </row>
    <row r="346" spans="1:9" s="135" customFormat="1" ht="12.75" customHeight="1" x14ac:dyDescent="0.2">
      <c r="A346" s="218">
        <v>341</v>
      </c>
      <c r="B346" s="218" t="s">
        <v>220</v>
      </c>
      <c r="C346" s="219" t="s">
        <v>210</v>
      </c>
      <c r="D346" s="218">
        <v>2542</v>
      </c>
      <c r="E346" s="218">
        <v>67.930000000000007</v>
      </c>
      <c r="F346" s="218">
        <v>17</v>
      </c>
      <c r="G346" s="219" t="s">
        <v>209</v>
      </c>
      <c r="H346" s="219" t="s">
        <v>199</v>
      </c>
      <c r="I346" s="219" t="s">
        <v>199</v>
      </c>
    </row>
    <row r="347" spans="1:9" s="135" customFormat="1" ht="12.75" customHeight="1" x14ac:dyDescent="0.2">
      <c r="A347" s="218">
        <v>342</v>
      </c>
      <c r="B347" s="218" t="s">
        <v>229</v>
      </c>
      <c r="C347" s="219" t="s">
        <v>210</v>
      </c>
      <c r="D347" s="218">
        <v>495</v>
      </c>
      <c r="E347" s="218">
        <v>45.28</v>
      </c>
      <c r="F347" s="218">
        <v>11</v>
      </c>
      <c r="G347" s="219" t="s">
        <v>207</v>
      </c>
      <c r="H347" s="219" t="s">
        <v>199</v>
      </c>
      <c r="I347" s="219" t="s">
        <v>199</v>
      </c>
    </row>
    <row r="348" spans="1:9" s="135" customFormat="1" ht="12.75" customHeight="1" x14ac:dyDescent="0.2">
      <c r="A348" s="218">
        <v>343</v>
      </c>
      <c r="B348" s="218" t="s">
        <v>353</v>
      </c>
      <c r="C348" s="219" t="s">
        <v>210</v>
      </c>
      <c r="D348" s="218">
        <v>2538</v>
      </c>
      <c r="E348" s="218">
        <v>64.17</v>
      </c>
      <c r="F348" s="218">
        <v>17</v>
      </c>
      <c r="G348" s="219" t="s">
        <v>209</v>
      </c>
      <c r="H348" s="219" t="s">
        <v>199</v>
      </c>
      <c r="I348" s="219" t="s">
        <v>199</v>
      </c>
    </row>
    <row r="349" spans="1:9" s="135" customFormat="1" ht="12.75" customHeight="1" x14ac:dyDescent="0.2">
      <c r="A349" s="218">
        <v>344</v>
      </c>
      <c r="B349" s="218" t="s">
        <v>281</v>
      </c>
      <c r="C349" s="219" t="s">
        <v>210</v>
      </c>
      <c r="D349" s="218">
        <v>851</v>
      </c>
      <c r="E349" s="218">
        <v>53.03</v>
      </c>
      <c r="F349" s="218">
        <v>12</v>
      </c>
      <c r="G349" s="219" t="s">
        <v>209</v>
      </c>
      <c r="H349" s="219" t="s">
        <v>199</v>
      </c>
      <c r="I349" s="219" t="s">
        <v>199</v>
      </c>
    </row>
    <row r="350" spans="1:9" s="135" customFormat="1" ht="12.75" customHeight="1" x14ac:dyDescent="0.2">
      <c r="A350" s="218">
        <v>345</v>
      </c>
      <c r="B350" s="218" t="s">
        <v>296</v>
      </c>
      <c r="C350" s="219" t="s">
        <v>210</v>
      </c>
      <c r="D350" s="218">
        <v>1674</v>
      </c>
      <c r="E350" s="218">
        <v>55.870000000000005</v>
      </c>
      <c r="F350" s="218">
        <v>16</v>
      </c>
      <c r="G350" s="219" t="s">
        <v>209</v>
      </c>
      <c r="H350" s="219" t="s">
        <v>199</v>
      </c>
      <c r="I350" s="219" t="s">
        <v>199</v>
      </c>
    </row>
    <row r="351" spans="1:9" s="135" customFormat="1" ht="12.75" customHeight="1" x14ac:dyDescent="0.2">
      <c r="A351" s="218">
        <v>346</v>
      </c>
      <c r="B351" s="218" t="s">
        <v>354</v>
      </c>
      <c r="C351" s="219" t="s">
        <v>210</v>
      </c>
      <c r="D351" s="218">
        <v>2337</v>
      </c>
      <c r="E351" s="218">
        <v>67.930000000000007</v>
      </c>
      <c r="F351" s="218">
        <v>17</v>
      </c>
      <c r="G351" s="219" t="s">
        <v>209</v>
      </c>
      <c r="H351" s="219" t="s">
        <v>199</v>
      </c>
      <c r="I351" s="219" t="s">
        <v>199</v>
      </c>
    </row>
    <row r="352" spans="1:9" s="135" customFormat="1" ht="12.75" customHeight="1" x14ac:dyDescent="0.2">
      <c r="A352" s="218">
        <v>347</v>
      </c>
      <c r="B352" s="218" t="s">
        <v>270</v>
      </c>
      <c r="C352" s="219" t="s">
        <v>216</v>
      </c>
      <c r="D352" s="218">
        <v>1759</v>
      </c>
      <c r="E352" s="218">
        <v>57.59</v>
      </c>
      <c r="F352" s="218">
        <v>15</v>
      </c>
      <c r="G352" s="219" t="s">
        <v>209</v>
      </c>
      <c r="H352" s="219" t="s">
        <v>199</v>
      </c>
      <c r="I352" s="219" t="s">
        <v>199</v>
      </c>
    </row>
    <row r="353" spans="1:9" s="135" customFormat="1" ht="12.75" customHeight="1" x14ac:dyDescent="0.2">
      <c r="A353" s="218">
        <v>348</v>
      </c>
      <c r="B353" s="218" t="s">
        <v>285</v>
      </c>
      <c r="C353" s="219" t="s">
        <v>210</v>
      </c>
      <c r="D353" s="218">
        <v>1943</v>
      </c>
      <c r="E353" s="218">
        <v>58.6</v>
      </c>
      <c r="F353" s="218">
        <v>16</v>
      </c>
      <c r="G353" s="219" t="s">
        <v>284</v>
      </c>
      <c r="H353" s="219" t="s">
        <v>199</v>
      </c>
      <c r="I353" s="219" t="s">
        <v>199</v>
      </c>
    </row>
    <row r="354" spans="1:9" s="135" customFormat="1" ht="12.75" customHeight="1" x14ac:dyDescent="0.2">
      <c r="A354" s="218">
        <v>349</v>
      </c>
      <c r="B354" s="218" t="s">
        <v>242</v>
      </c>
      <c r="C354" s="219" t="s">
        <v>210</v>
      </c>
      <c r="D354" s="218">
        <v>1571</v>
      </c>
      <c r="E354" s="218">
        <v>52.7</v>
      </c>
      <c r="F354" s="218">
        <v>14</v>
      </c>
      <c r="G354" s="219" t="s">
        <v>209</v>
      </c>
      <c r="H354" s="219" t="s">
        <v>199</v>
      </c>
      <c r="I354" s="219" t="s">
        <v>199</v>
      </c>
    </row>
    <row r="355" spans="1:9" s="135" customFormat="1" ht="12.75" customHeight="1" x14ac:dyDescent="0.2">
      <c r="A355" s="218">
        <v>350</v>
      </c>
      <c r="B355" s="218" t="s">
        <v>286</v>
      </c>
      <c r="C355" s="219" t="s">
        <v>210</v>
      </c>
      <c r="D355" s="218">
        <v>482</v>
      </c>
      <c r="E355" s="218">
        <v>50.38</v>
      </c>
      <c r="F355" s="218">
        <v>10</v>
      </c>
      <c r="G355" s="219" t="s">
        <v>209</v>
      </c>
      <c r="H355" s="219" t="s">
        <v>199</v>
      </c>
      <c r="I355" s="219" t="s">
        <v>199</v>
      </c>
    </row>
    <row r="356" spans="1:9" s="135" customFormat="1" ht="12.75" customHeight="1" x14ac:dyDescent="0.2">
      <c r="A356" s="218">
        <v>351</v>
      </c>
      <c r="B356" s="218" t="s">
        <v>361</v>
      </c>
      <c r="C356" s="219" t="s">
        <v>280</v>
      </c>
      <c r="D356" s="218">
        <v>2152</v>
      </c>
      <c r="E356" s="218">
        <v>66.37</v>
      </c>
      <c r="F356" s="218">
        <v>16</v>
      </c>
      <c r="G356" s="219" t="s">
        <v>209</v>
      </c>
      <c r="H356" s="219" t="s">
        <v>199</v>
      </c>
      <c r="I356" s="219" t="s">
        <v>199</v>
      </c>
    </row>
    <row r="357" spans="1:9" s="135" customFormat="1" ht="12.75" customHeight="1" x14ac:dyDescent="0.2">
      <c r="A357" s="218">
        <v>352</v>
      </c>
      <c r="B357" s="218" t="s">
        <v>221</v>
      </c>
      <c r="C357" s="219" t="s">
        <v>210</v>
      </c>
      <c r="D357" s="218">
        <v>1649</v>
      </c>
      <c r="E357" s="218">
        <v>57.25</v>
      </c>
      <c r="F357" s="218">
        <v>13</v>
      </c>
      <c r="G357" s="219" t="s">
        <v>222</v>
      </c>
      <c r="H357" s="219" t="s">
        <v>199</v>
      </c>
      <c r="I357" s="219" t="s">
        <v>199</v>
      </c>
    </row>
    <row r="358" spans="1:9" s="135" customFormat="1" ht="12.75" customHeight="1" x14ac:dyDescent="0.2">
      <c r="A358" s="218">
        <v>353</v>
      </c>
      <c r="B358" s="218" t="s">
        <v>355</v>
      </c>
      <c r="C358" s="219" t="s">
        <v>210</v>
      </c>
      <c r="D358" s="218">
        <v>2160</v>
      </c>
      <c r="E358" s="218">
        <v>66.8</v>
      </c>
      <c r="F358" s="218">
        <v>16</v>
      </c>
      <c r="G358" s="219" t="s">
        <v>209</v>
      </c>
      <c r="H358" s="219" t="s">
        <v>199</v>
      </c>
      <c r="I358" s="219" t="s">
        <v>199</v>
      </c>
    </row>
    <row r="359" spans="1:9" s="135" customFormat="1" ht="12.75" customHeight="1" x14ac:dyDescent="0.2">
      <c r="A359" s="218">
        <v>354</v>
      </c>
      <c r="B359" s="218" t="s">
        <v>208</v>
      </c>
      <c r="C359" s="219" t="s">
        <v>210</v>
      </c>
      <c r="D359" s="218">
        <v>2537</v>
      </c>
      <c r="E359" s="218">
        <v>67.930000000000007</v>
      </c>
      <c r="F359" s="218">
        <v>17</v>
      </c>
      <c r="G359" s="219" t="s">
        <v>209</v>
      </c>
      <c r="H359" s="219" t="s">
        <v>199</v>
      </c>
      <c r="I359" s="219" t="s">
        <v>199</v>
      </c>
    </row>
    <row r="360" spans="1:9" s="135" customFormat="1" ht="12.75" customHeight="1" x14ac:dyDescent="0.2">
      <c r="A360" s="218">
        <v>355</v>
      </c>
      <c r="B360" s="218" t="s">
        <v>298</v>
      </c>
      <c r="C360" s="219" t="s">
        <v>210</v>
      </c>
      <c r="D360" s="218">
        <v>449</v>
      </c>
      <c r="E360" s="218">
        <v>28.650000000000002</v>
      </c>
      <c r="F360" s="218">
        <v>11</v>
      </c>
      <c r="G360" s="219" t="s">
        <v>222</v>
      </c>
      <c r="H360" s="219" t="s">
        <v>199</v>
      </c>
      <c r="I360" s="219" t="s">
        <v>199</v>
      </c>
    </row>
    <row r="361" spans="1:9" s="135" customFormat="1" ht="12.75" customHeight="1" x14ac:dyDescent="0.2">
      <c r="A361" s="218">
        <v>356</v>
      </c>
      <c r="B361" s="218" t="s">
        <v>363</v>
      </c>
      <c r="C361" s="219" t="s">
        <v>210</v>
      </c>
      <c r="D361" s="218">
        <v>449</v>
      </c>
      <c r="E361" s="218">
        <v>28.66</v>
      </c>
      <c r="F361" s="218">
        <v>11</v>
      </c>
      <c r="G361" s="219" t="s">
        <v>222</v>
      </c>
      <c r="H361" s="219" t="s">
        <v>199</v>
      </c>
      <c r="I361" s="219" t="s">
        <v>199</v>
      </c>
    </row>
    <row r="362" spans="1:9" s="135" customFormat="1" ht="12.75" customHeight="1" x14ac:dyDescent="0.2">
      <c r="A362" s="218">
        <v>357</v>
      </c>
      <c r="B362" s="218" t="s">
        <v>240</v>
      </c>
      <c r="C362" s="219" t="s">
        <v>210</v>
      </c>
      <c r="D362" s="218">
        <v>2791</v>
      </c>
      <c r="E362" s="218">
        <v>68.64</v>
      </c>
      <c r="F362" s="218">
        <v>17</v>
      </c>
      <c r="G362" s="219" t="s">
        <v>209</v>
      </c>
      <c r="H362" s="219" t="s">
        <v>199</v>
      </c>
      <c r="I362" s="219" t="s">
        <v>199</v>
      </c>
    </row>
    <row r="363" spans="1:9" s="135" customFormat="1" ht="12.75" customHeight="1" x14ac:dyDescent="0.2">
      <c r="A363" s="218">
        <v>358</v>
      </c>
      <c r="B363" s="218" t="s">
        <v>238</v>
      </c>
      <c r="C363" s="219" t="s">
        <v>216</v>
      </c>
      <c r="D363" s="218">
        <v>1489</v>
      </c>
      <c r="E363" s="218">
        <v>55.81</v>
      </c>
      <c r="F363" s="218">
        <v>0</v>
      </c>
      <c r="G363" s="219" t="s">
        <v>209</v>
      </c>
      <c r="H363" s="219" t="s">
        <v>199</v>
      </c>
      <c r="I363" s="219" t="s">
        <v>199</v>
      </c>
    </row>
    <row r="364" spans="1:9" s="135" customFormat="1" ht="12.75" customHeight="1" x14ac:dyDescent="0.2">
      <c r="A364" s="218">
        <v>359</v>
      </c>
      <c r="B364" s="218" t="s">
        <v>269</v>
      </c>
      <c r="C364" s="219" t="s">
        <v>216</v>
      </c>
      <c r="D364" s="218">
        <v>1489</v>
      </c>
      <c r="E364" s="218">
        <v>55.81</v>
      </c>
      <c r="F364" s="218">
        <v>56</v>
      </c>
      <c r="G364" s="219" t="s">
        <v>209</v>
      </c>
      <c r="H364" s="219" t="s">
        <v>199</v>
      </c>
      <c r="I364" s="219" t="s">
        <v>199</v>
      </c>
    </row>
    <row r="365" spans="1:9" s="135" customFormat="1" ht="12.75" customHeight="1" x14ac:dyDescent="0.2">
      <c r="A365" s="218">
        <v>360</v>
      </c>
      <c r="B365" s="218" t="s">
        <v>308</v>
      </c>
      <c r="C365" s="219" t="s">
        <v>252</v>
      </c>
      <c r="D365" s="218">
        <v>1123</v>
      </c>
      <c r="E365" s="218">
        <v>55</v>
      </c>
      <c r="F365" s="218">
        <v>14</v>
      </c>
      <c r="G365" s="219" t="s">
        <v>209</v>
      </c>
      <c r="H365" s="219" t="s">
        <v>199</v>
      </c>
      <c r="I365" s="219" t="s">
        <v>199</v>
      </c>
    </row>
    <row r="366" spans="1:9" s="135" customFormat="1" ht="12.75" customHeight="1" x14ac:dyDescent="0.2">
      <c r="A366" s="218">
        <v>361</v>
      </c>
      <c r="B366" s="218" t="s">
        <v>349</v>
      </c>
      <c r="C366" s="219" t="s">
        <v>350</v>
      </c>
      <c r="D366" s="218">
        <v>3276</v>
      </c>
      <c r="E366" s="218">
        <v>69.31</v>
      </c>
      <c r="F366" s="218">
        <v>20</v>
      </c>
      <c r="G366" s="219" t="s">
        <v>284</v>
      </c>
      <c r="H366" s="219" t="s">
        <v>199</v>
      </c>
      <c r="I366" s="219" t="s">
        <v>199</v>
      </c>
    </row>
    <row r="367" spans="1:9" s="135" customFormat="1" ht="12.75" customHeight="1" x14ac:dyDescent="0.2">
      <c r="A367" s="218">
        <v>362</v>
      </c>
      <c r="B367" s="218" t="s">
        <v>234</v>
      </c>
      <c r="C367" s="219" t="s">
        <v>210</v>
      </c>
      <c r="D367" s="218">
        <v>955</v>
      </c>
      <c r="E367" s="218">
        <v>53.68</v>
      </c>
      <c r="F367" s="218">
        <v>13</v>
      </c>
      <c r="G367" s="219" t="s">
        <v>209</v>
      </c>
      <c r="H367" s="219" t="s">
        <v>199</v>
      </c>
      <c r="I367" s="219" t="s">
        <v>199</v>
      </c>
    </row>
    <row r="368" spans="1:9" s="135" customFormat="1" ht="12.75" customHeight="1" x14ac:dyDescent="0.2">
      <c r="A368" s="218">
        <v>363</v>
      </c>
      <c r="B368" s="218" t="s">
        <v>295</v>
      </c>
      <c r="C368" s="219" t="s">
        <v>210</v>
      </c>
      <c r="D368" s="218">
        <v>1517</v>
      </c>
      <c r="E368" s="218">
        <v>52.730000000000004</v>
      </c>
      <c r="F368" s="218">
        <v>14</v>
      </c>
      <c r="G368" s="219" t="s">
        <v>209</v>
      </c>
      <c r="H368" s="219" t="s">
        <v>199</v>
      </c>
      <c r="I368" s="219" t="s">
        <v>199</v>
      </c>
    </row>
    <row r="369" spans="1:9" s="135" customFormat="1" ht="12.75" customHeight="1" x14ac:dyDescent="0.2">
      <c r="A369" s="218">
        <v>364</v>
      </c>
      <c r="B369" s="218" t="s">
        <v>364</v>
      </c>
      <c r="C369" s="219" t="s">
        <v>343</v>
      </c>
      <c r="D369" s="218">
        <v>951</v>
      </c>
      <c r="E369" s="218">
        <v>46.65</v>
      </c>
      <c r="F369" s="218">
        <v>13</v>
      </c>
      <c r="G369" s="219" t="s">
        <v>222</v>
      </c>
      <c r="H369" s="219" t="s">
        <v>199</v>
      </c>
      <c r="I369" s="219" t="s">
        <v>199</v>
      </c>
    </row>
    <row r="370" spans="1:9" s="135" customFormat="1" ht="12.75" customHeight="1" x14ac:dyDescent="0.2">
      <c r="A370" s="218">
        <v>365</v>
      </c>
      <c r="B370" s="218" t="s">
        <v>243</v>
      </c>
      <c r="C370" s="219" t="s">
        <v>210</v>
      </c>
      <c r="D370" s="218">
        <v>182.25</v>
      </c>
      <c r="E370" s="218">
        <v>32.74</v>
      </c>
      <c r="F370" s="218">
        <v>7</v>
      </c>
      <c r="G370" s="219" t="s">
        <v>207</v>
      </c>
      <c r="H370" s="219" t="s">
        <v>199</v>
      </c>
      <c r="I370" s="219" t="s">
        <v>199</v>
      </c>
    </row>
    <row r="371" spans="1:9" s="135" customFormat="1" ht="12.75" customHeight="1" x14ac:dyDescent="0.2">
      <c r="A371" s="218">
        <v>366</v>
      </c>
      <c r="B371" s="218" t="s">
        <v>235</v>
      </c>
      <c r="C371" s="219" t="s">
        <v>210</v>
      </c>
      <c r="D371" s="218">
        <v>495</v>
      </c>
      <c r="E371" s="218">
        <v>45.28</v>
      </c>
      <c r="F371" s="218">
        <v>11</v>
      </c>
      <c r="G371" s="219" t="s">
        <v>209</v>
      </c>
      <c r="H371" s="219" t="s">
        <v>199</v>
      </c>
      <c r="I371" s="219" t="s">
        <v>199</v>
      </c>
    </row>
    <row r="372" spans="1:9" s="135" customFormat="1" ht="12.75" customHeight="1" x14ac:dyDescent="0.2">
      <c r="A372" s="218">
        <v>367</v>
      </c>
      <c r="B372" s="218" t="s">
        <v>239</v>
      </c>
      <c r="C372" s="219" t="s">
        <v>210</v>
      </c>
      <c r="D372" s="218">
        <v>4721</v>
      </c>
      <c r="E372" s="218">
        <v>110.72</v>
      </c>
      <c r="F372" s="218">
        <v>18</v>
      </c>
      <c r="G372" s="219" t="s">
        <v>196</v>
      </c>
      <c r="H372" s="219" t="s">
        <v>199</v>
      </c>
      <c r="I372" s="219" t="s">
        <v>199</v>
      </c>
    </row>
    <row r="373" spans="1:9" s="135" customFormat="1" ht="12.75" customHeight="1" x14ac:dyDescent="0.2">
      <c r="A373" s="218">
        <v>368</v>
      </c>
      <c r="B373" s="218" t="s">
        <v>212</v>
      </c>
      <c r="C373" s="219" t="s">
        <v>210</v>
      </c>
      <c r="D373" s="218">
        <v>298</v>
      </c>
      <c r="E373" s="218">
        <v>41.45</v>
      </c>
      <c r="F373" s="218">
        <v>9</v>
      </c>
      <c r="G373" s="219" t="s">
        <v>207</v>
      </c>
      <c r="H373" s="219" t="s">
        <v>199</v>
      </c>
      <c r="I373" s="219" t="s">
        <v>199</v>
      </c>
    </row>
    <row r="374" spans="1:9" s="135" customFormat="1" ht="12.75" customHeight="1" x14ac:dyDescent="0.2">
      <c r="A374" s="218">
        <v>369</v>
      </c>
      <c r="B374" s="218" t="s">
        <v>221</v>
      </c>
      <c r="C374" s="219" t="s">
        <v>210</v>
      </c>
      <c r="D374" s="218">
        <v>1649</v>
      </c>
      <c r="E374" s="218">
        <v>57.25</v>
      </c>
      <c r="F374" s="218">
        <v>13</v>
      </c>
      <c r="G374" s="219" t="s">
        <v>222</v>
      </c>
      <c r="H374" s="219" t="s">
        <v>199</v>
      </c>
      <c r="I374" s="219" t="s">
        <v>199</v>
      </c>
    </row>
    <row r="375" spans="1:9" s="135" customFormat="1" ht="12.75" customHeight="1" x14ac:dyDescent="0.2">
      <c r="A375" s="218">
        <v>370</v>
      </c>
      <c r="B375" s="218" t="s">
        <v>246</v>
      </c>
      <c r="C375" s="219" t="s">
        <v>210</v>
      </c>
      <c r="D375" s="218">
        <v>93.13</v>
      </c>
      <c r="E375" s="218">
        <v>28.23</v>
      </c>
      <c r="F375" s="218">
        <v>6</v>
      </c>
      <c r="G375" s="219" t="s">
        <v>207</v>
      </c>
      <c r="H375" s="219" t="s">
        <v>199</v>
      </c>
      <c r="I375" s="219" t="s">
        <v>199</v>
      </c>
    </row>
    <row r="376" spans="1:9" s="135" customFormat="1" ht="12.75" customHeight="1" x14ac:dyDescent="0.2">
      <c r="A376" s="218">
        <v>371</v>
      </c>
      <c r="B376" s="218" t="s">
        <v>214</v>
      </c>
      <c r="C376" s="219" t="s">
        <v>210</v>
      </c>
      <c r="D376" s="218">
        <v>163.47</v>
      </c>
      <c r="E376" s="218">
        <v>32.56</v>
      </c>
      <c r="F376" s="218">
        <v>8</v>
      </c>
      <c r="G376" s="219" t="s">
        <v>207</v>
      </c>
      <c r="H376" s="219" t="s">
        <v>199</v>
      </c>
      <c r="I376" s="219" t="s">
        <v>199</v>
      </c>
    </row>
    <row r="377" spans="1:9" s="135" customFormat="1" ht="12.75" customHeight="1" x14ac:dyDescent="0.2">
      <c r="A377" s="218">
        <v>372</v>
      </c>
      <c r="B377" s="218" t="s">
        <v>243</v>
      </c>
      <c r="C377" s="219" t="s">
        <v>210</v>
      </c>
      <c r="D377" s="218">
        <v>182.25</v>
      </c>
      <c r="E377" s="218">
        <v>32.74</v>
      </c>
      <c r="F377" s="218">
        <v>7</v>
      </c>
      <c r="G377" s="219" t="s">
        <v>207</v>
      </c>
      <c r="H377" s="219" t="s">
        <v>199</v>
      </c>
      <c r="I377" s="219" t="s">
        <v>199</v>
      </c>
    </row>
    <row r="378" spans="1:9" s="135" customFormat="1" ht="12.75" customHeight="1" x14ac:dyDescent="0.2">
      <c r="A378" s="218">
        <v>373</v>
      </c>
      <c r="B378" s="218" t="s">
        <v>219</v>
      </c>
      <c r="C378" s="219" t="s">
        <v>210</v>
      </c>
      <c r="D378" s="218">
        <v>2312</v>
      </c>
      <c r="E378" s="218">
        <v>62.4</v>
      </c>
      <c r="F378" s="218">
        <v>15</v>
      </c>
      <c r="G378" s="219" t="s">
        <v>209</v>
      </c>
      <c r="H378" s="219" t="s">
        <v>199</v>
      </c>
      <c r="I378" s="219" t="s">
        <v>199</v>
      </c>
    </row>
    <row r="379" spans="1:9" s="135" customFormat="1" ht="12.75" customHeight="1" x14ac:dyDescent="0.2">
      <c r="A379" s="218">
        <v>374</v>
      </c>
      <c r="B379" s="218" t="s">
        <v>232</v>
      </c>
      <c r="C379" s="219" t="s">
        <v>210</v>
      </c>
      <c r="D379" s="218">
        <v>1517</v>
      </c>
      <c r="E379" s="218">
        <v>52.27</v>
      </c>
      <c r="F379" s="218">
        <v>14</v>
      </c>
      <c r="G379" s="219" t="s">
        <v>209</v>
      </c>
      <c r="H379" s="219" t="s">
        <v>199</v>
      </c>
      <c r="I379" s="219" t="s">
        <v>199</v>
      </c>
    </row>
    <row r="380" spans="1:9" s="135" customFormat="1" ht="12.75" customHeight="1" x14ac:dyDescent="0.2">
      <c r="A380" s="218">
        <v>375</v>
      </c>
      <c r="B380" s="218" t="s">
        <v>212</v>
      </c>
      <c r="C380" s="219" t="s">
        <v>210</v>
      </c>
      <c r="D380" s="218">
        <v>298</v>
      </c>
      <c r="E380" s="218">
        <v>41.45</v>
      </c>
      <c r="F380" s="218">
        <v>9</v>
      </c>
      <c r="G380" s="219" t="s">
        <v>207</v>
      </c>
      <c r="H380" s="219" t="s">
        <v>199</v>
      </c>
      <c r="I380" s="219" t="s">
        <v>199</v>
      </c>
    </row>
    <row r="381" spans="1:9" s="135" customFormat="1" ht="12.75" customHeight="1" x14ac:dyDescent="0.2">
      <c r="A381" s="218">
        <v>376</v>
      </c>
      <c r="B381" s="218" t="s">
        <v>213</v>
      </c>
      <c r="C381" s="219" t="s">
        <v>210</v>
      </c>
      <c r="D381" s="218">
        <v>324</v>
      </c>
      <c r="E381" s="218">
        <v>43.31</v>
      </c>
      <c r="F381" s="218">
        <v>9</v>
      </c>
      <c r="G381" s="219" t="s">
        <v>207</v>
      </c>
      <c r="H381" s="219" t="s">
        <v>199</v>
      </c>
      <c r="I381" s="219" t="s">
        <v>199</v>
      </c>
    </row>
    <row r="382" spans="1:9" s="135" customFormat="1" ht="12.75" customHeight="1" x14ac:dyDescent="0.2">
      <c r="A382" s="218">
        <v>377</v>
      </c>
      <c r="B382" s="218" t="s">
        <v>237</v>
      </c>
      <c r="C382" s="219" t="s">
        <v>210</v>
      </c>
      <c r="D382" s="218">
        <v>1815</v>
      </c>
      <c r="E382" s="218">
        <v>57.59</v>
      </c>
      <c r="F382" s="218">
        <v>15</v>
      </c>
      <c r="G382" s="219" t="s">
        <v>209</v>
      </c>
      <c r="H382" s="219" t="s">
        <v>199</v>
      </c>
      <c r="I382" s="219" t="s">
        <v>199</v>
      </c>
    </row>
    <row r="383" spans="1:9" s="135" customFormat="1" ht="12.75" customHeight="1" x14ac:dyDescent="0.2">
      <c r="A383" s="218">
        <v>378</v>
      </c>
      <c r="B383" s="218" t="s">
        <v>226</v>
      </c>
      <c r="C383" s="219" t="s">
        <v>210</v>
      </c>
      <c r="D383" s="218">
        <v>337</v>
      </c>
      <c r="E383" s="218">
        <v>50.24</v>
      </c>
      <c r="F383" s="218">
        <v>9</v>
      </c>
      <c r="G383" s="219" t="s">
        <v>207</v>
      </c>
      <c r="H383" s="219" t="s">
        <v>199</v>
      </c>
      <c r="I383" s="219" t="s">
        <v>199</v>
      </c>
    </row>
    <row r="384" spans="1:9" s="135" customFormat="1" ht="12.75" customHeight="1" x14ac:dyDescent="0.2">
      <c r="A384" s="218">
        <v>379</v>
      </c>
      <c r="B384" s="218" t="s">
        <v>246</v>
      </c>
      <c r="C384" s="219" t="s">
        <v>210</v>
      </c>
      <c r="D384" s="218">
        <v>93.13</v>
      </c>
      <c r="E384" s="218">
        <v>28.23</v>
      </c>
      <c r="F384" s="218">
        <v>6</v>
      </c>
      <c r="G384" s="219" t="s">
        <v>207</v>
      </c>
      <c r="H384" s="219" t="s">
        <v>199</v>
      </c>
      <c r="I384" s="219" t="s">
        <v>199</v>
      </c>
    </row>
    <row r="385" spans="1:9" s="135" customFormat="1" ht="12.75" customHeight="1" x14ac:dyDescent="0.2">
      <c r="A385" s="218">
        <v>380</v>
      </c>
      <c r="B385" s="218" t="s">
        <v>213</v>
      </c>
      <c r="C385" s="219" t="s">
        <v>210</v>
      </c>
      <c r="D385" s="218">
        <v>324</v>
      </c>
      <c r="E385" s="218">
        <v>43.31</v>
      </c>
      <c r="F385" s="218">
        <v>9</v>
      </c>
      <c r="G385" s="219" t="s">
        <v>207</v>
      </c>
      <c r="H385" s="219" t="s">
        <v>199</v>
      </c>
      <c r="I385" s="219" t="s">
        <v>199</v>
      </c>
    </row>
    <row r="386" spans="1:9" s="135" customFormat="1" ht="12.75" customHeight="1" x14ac:dyDescent="0.2">
      <c r="A386" s="218">
        <v>381</v>
      </c>
      <c r="B386" s="218" t="s">
        <v>233</v>
      </c>
      <c r="C386" s="219" t="s">
        <v>210</v>
      </c>
      <c r="D386" s="218">
        <v>337</v>
      </c>
      <c r="E386" s="218">
        <v>47.1</v>
      </c>
      <c r="F386" s="218">
        <v>8</v>
      </c>
      <c r="G386" s="219" t="s">
        <v>207</v>
      </c>
      <c r="H386" s="219" t="s">
        <v>199</v>
      </c>
      <c r="I386" s="219" t="s">
        <v>199</v>
      </c>
    </row>
    <row r="387" spans="1:9" s="135" customFormat="1" ht="12.75" customHeight="1" x14ac:dyDescent="0.2">
      <c r="A387" s="218">
        <v>382</v>
      </c>
      <c r="B387" s="218" t="s">
        <v>214</v>
      </c>
      <c r="C387" s="219" t="s">
        <v>210</v>
      </c>
      <c r="D387" s="218">
        <v>163.47</v>
      </c>
      <c r="E387" s="218">
        <v>32.56</v>
      </c>
      <c r="F387" s="218">
        <v>8</v>
      </c>
      <c r="G387" s="219" t="s">
        <v>207</v>
      </c>
      <c r="H387" s="219" t="s">
        <v>199</v>
      </c>
      <c r="I387" s="219" t="s">
        <v>199</v>
      </c>
    </row>
    <row r="388" spans="1:9" s="135" customFormat="1" ht="12.75" customHeight="1" x14ac:dyDescent="0.2">
      <c r="A388" s="218">
        <v>383</v>
      </c>
      <c r="B388" s="218" t="s">
        <v>304</v>
      </c>
      <c r="C388" s="219" t="s">
        <v>210</v>
      </c>
      <c r="D388" s="218">
        <v>2085</v>
      </c>
      <c r="E388" s="218">
        <v>61.93</v>
      </c>
      <c r="F388" s="218">
        <v>16</v>
      </c>
      <c r="G388" s="219" t="s">
        <v>209</v>
      </c>
      <c r="H388" s="219" t="s">
        <v>199</v>
      </c>
      <c r="I388" s="219" t="s">
        <v>199</v>
      </c>
    </row>
    <row r="389" spans="1:9" s="135" customFormat="1" ht="12.75" customHeight="1" x14ac:dyDescent="0.2">
      <c r="A389" s="218">
        <v>384</v>
      </c>
      <c r="B389" s="218" t="s">
        <v>247</v>
      </c>
      <c r="C389" s="219" t="s">
        <v>210</v>
      </c>
      <c r="D389" s="218">
        <v>359</v>
      </c>
      <c r="E389" s="218">
        <v>43.71</v>
      </c>
      <c r="F389" s="218">
        <v>12</v>
      </c>
      <c r="G389" s="219" t="s">
        <v>207</v>
      </c>
      <c r="H389" s="219" t="s">
        <v>199</v>
      </c>
      <c r="I389" s="219" t="s">
        <v>199</v>
      </c>
    </row>
    <row r="390" spans="1:9" s="135" customFormat="1" ht="12.75" customHeight="1" x14ac:dyDescent="0.2">
      <c r="A390" s="218">
        <v>385</v>
      </c>
      <c r="B390" s="218" t="s">
        <v>215</v>
      </c>
      <c r="C390" s="219" t="s">
        <v>216</v>
      </c>
      <c r="D390" s="218">
        <v>495</v>
      </c>
      <c r="E390" s="218">
        <v>45.28</v>
      </c>
      <c r="F390" s="218">
        <v>11</v>
      </c>
      <c r="G390" s="219" t="s">
        <v>209</v>
      </c>
      <c r="H390" s="219" t="s">
        <v>199</v>
      </c>
      <c r="I390" s="219" t="s">
        <v>199</v>
      </c>
    </row>
    <row r="391" spans="1:9" s="135" customFormat="1" ht="12.75" customHeight="1" x14ac:dyDescent="0.2">
      <c r="A391" s="218">
        <v>386</v>
      </c>
      <c r="B391" s="218" t="s">
        <v>217</v>
      </c>
      <c r="C391" s="219" t="s">
        <v>210</v>
      </c>
      <c r="D391" s="218">
        <v>325</v>
      </c>
      <c r="E391" s="218">
        <v>43.34</v>
      </c>
      <c r="F391" s="218">
        <v>9</v>
      </c>
      <c r="G391" s="219" t="s">
        <v>207</v>
      </c>
      <c r="H391" s="219" t="s">
        <v>199</v>
      </c>
      <c r="I391" s="219" t="s">
        <v>199</v>
      </c>
    </row>
    <row r="392" spans="1:9" s="135" customFormat="1" ht="12.75" customHeight="1" x14ac:dyDescent="0.2">
      <c r="A392" s="218">
        <v>387</v>
      </c>
      <c r="B392" s="218" t="s">
        <v>285</v>
      </c>
      <c r="C392" s="219" t="s">
        <v>210</v>
      </c>
      <c r="D392" s="218">
        <v>1943</v>
      </c>
      <c r="E392" s="218">
        <v>58.6</v>
      </c>
      <c r="F392" s="218">
        <v>16</v>
      </c>
      <c r="G392" s="219" t="s">
        <v>284</v>
      </c>
      <c r="H392" s="219" t="s">
        <v>199</v>
      </c>
      <c r="I392" s="219" t="s">
        <v>199</v>
      </c>
    </row>
    <row r="393" spans="1:9" s="135" customFormat="1" ht="12.75" customHeight="1" x14ac:dyDescent="0.2">
      <c r="A393" s="218">
        <v>388</v>
      </c>
      <c r="B393" s="218" t="s">
        <v>282</v>
      </c>
      <c r="C393" s="219" t="s">
        <v>210</v>
      </c>
      <c r="D393" s="218">
        <v>1549</v>
      </c>
      <c r="E393" s="218">
        <v>67.210000000000008</v>
      </c>
      <c r="F393" s="218">
        <v>16</v>
      </c>
      <c r="G393" s="219" t="s">
        <v>209</v>
      </c>
      <c r="H393" s="219" t="s">
        <v>199</v>
      </c>
      <c r="I393" s="219" t="s">
        <v>199</v>
      </c>
    </row>
    <row r="394" spans="1:9" s="135" customFormat="1" ht="12.75" customHeight="1" x14ac:dyDescent="0.2">
      <c r="A394" s="218">
        <v>389</v>
      </c>
      <c r="B394" s="218" t="s">
        <v>230</v>
      </c>
      <c r="C394" s="219" t="s">
        <v>210</v>
      </c>
      <c r="D394" s="218">
        <v>163.57</v>
      </c>
      <c r="E394" s="218">
        <v>32.56</v>
      </c>
      <c r="F394" s="218">
        <v>8</v>
      </c>
      <c r="G394" s="219" t="s">
        <v>207</v>
      </c>
      <c r="H394" s="219" t="s">
        <v>199</v>
      </c>
      <c r="I394" s="219" t="s">
        <v>199</v>
      </c>
    </row>
    <row r="395" spans="1:9" s="135" customFormat="1" ht="12.75" customHeight="1" x14ac:dyDescent="0.2">
      <c r="A395" s="218">
        <v>390</v>
      </c>
      <c r="B395" s="218" t="s">
        <v>354</v>
      </c>
      <c r="C395" s="219" t="s">
        <v>210</v>
      </c>
      <c r="D395" s="218">
        <v>2337</v>
      </c>
      <c r="E395" s="218">
        <v>67.930000000000007</v>
      </c>
      <c r="F395" s="218">
        <v>17</v>
      </c>
      <c r="G395" s="219" t="s">
        <v>209</v>
      </c>
      <c r="H395" s="219" t="s">
        <v>199</v>
      </c>
      <c r="I395" s="219" t="s">
        <v>199</v>
      </c>
    </row>
    <row r="396" spans="1:9" s="135" customFormat="1" ht="12.75" customHeight="1" x14ac:dyDescent="0.2">
      <c r="A396" s="218">
        <v>391</v>
      </c>
      <c r="B396" s="218" t="s">
        <v>294</v>
      </c>
      <c r="C396" s="219" t="s">
        <v>210</v>
      </c>
      <c r="D396" s="218">
        <v>2921</v>
      </c>
      <c r="E396" s="218">
        <v>68.95</v>
      </c>
      <c r="F396" s="218">
        <v>18</v>
      </c>
      <c r="G396" s="219" t="s">
        <v>209</v>
      </c>
      <c r="H396" s="219" t="s">
        <v>199</v>
      </c>
      <c r="I396" s="219" t="s">
        <v>199</v>
      </c>
    </row>
    <row r="397" spans="1:9" s="135" customFormat="1" ht="12.75" customHeight="1" x14ac:dyDescent="0.2">
      <c r="A397" s="218">
        <v>392</v>
      </c>
      <c r="B397" s="218" t="s">
        <v>218</v>
      </c>
      <c r="C397" s="219" t="s">
        <v>210</v>
      </c>
      <c r="D397" s="218">
        <v>1226</v>
      </c>
      <c r="E397" s="218">
        <v>52.57</v>
      </c>
      <c r="F397" s="218">
        <v>16</v>
      </c>
      <c r="G397" s="219" t="s">
        <v>209</v>
      </c>
      <c r="H397" s="219" t="s">
        <v>199</v>
      </c>
      <c r="I397" s="219" t="s">
        <v>199</v>
      </c>
    </row>
    <row r="398" spans="1:9" s="135" customFormat="1" ht="12.75" customHeight="1" x14ac:dyDescent="0.2">
      <c r="A398" s="218">
        <v>393</v>
      </c>
      <c r="B398" s="218" t="s">
        <v>270</v>
      </c>
      <c r="C398" s="219" t="s">
        <v>216</v>
      </c>
      <c r="D398" s="218">
        <v>1759</v>
      </c>
      <c r="E398" s="218">
        <v>57.59</v>
      </c>
      <c r="F398" s="218">
        <v>15</v>
      </c>
      <c r="G398" s="219" t="s">
        <v>209</v>
      </c>
      <c r="H398" s="219" t="s">
        <v>199</v>
      </c>
      <c r="I398" s="219" t="s">
        <v>199</v>
      </c>
    </row>
    <row r="399" spans="1:9" s="135" customFormat="1" ht="12.75" customHeight="1" x14ac:dyDescent="0.2">
      <c r="A399" s="218">
        <v>394</v>
      </c>
      <c r="B399" s="218" t="s">
        <v>212</v>
      </c>
      <c r="C399" s="219" t="s">
        <v>210</v>
      </c>
      <c r="D399" s="218">
        <v>298</v>
      </c>
      <c r="E399" s="218">
        <v>41.45</v>
      </c>
      <c r="F399" s="218">
        <v>9</v>
      </c>
      <c r="G399" s="219" t="s">
        <v>207</v>
      </c>
      <c r="H399" s="219" t="s">
        <v>199</v>
      </c>
      <c r="I399" s="219" t="s">
        <v>199</v>
      </c>
    </row>
    <row r="400" spans="1:9" s="135" customFormat="1" ht="12.75" customHeight="1" x14ac:dyDescent="0.2">
      <c r="A400" s="218">
        <v>395</v>
      </c>
      <c r="B400" s="218" t="s">
        <v>286</v>
      </c>
      <c r="C400" s="219" t="s">
        <v>210</v>
      </c>
      <c r="D400" s="218">
        <v>482</v>
      </c>
      <c r="E400" s="218">
        <v>50.38</v>
      </c>
      <c r="F400" s="218">
        <v>10</v>
      </c>
      <c r="G400" s="219" t="s">
        <v>209</v>
      </c>
      <c r="H400" s="219" t="s">
        <v>199</v>
      </c>
      <c r="I400" s="219" t="s">
        <v>199</v>
      </c>
    </row>
    <row r="401" spans="1:9" s="135" customFormat="1" ht="12.75" customHeight="1" x14ac:dyDescent="0.2">
      <c r="A401" s="218">
        <v>396</v>
      </c>
      <c r="B401" s="218" t="s">
        <v>335</v>
      </c>
      <c r="C401" s="219" t="s">
        <v>210</v>
      </c>
      <c r="D401" s="218">
        <v>2369</v>
      </c>
      <c r="E401" s="218">
        <v>63.99</v>
      </c>
      <c r="F401" s="218">
        <v>17</v>
      </c>
      <c r="G401" s="219" t="s">
        <v>209</v>
      </c>
      <c r="H401" s="219" t="s">
        <v>199</v>
      </c>
      <c r="I401" s="219" t="s">
        <v>199</v>
      </c>
    </row>
    <row r="402" spans="1:9" s="135" customFormat="1" ht="12.75" customHeight="1" x14ac:dyDescent="0.2">
      <c r="A402" s="218">
        <v>397</v>
      </c>
      <c r="B402" s="218" t="s">
        <v>211</v>
      </c>
      <c r="C402" s="219" t="s">
        <v>210</v>
      </c>
      <c r="D402" s="218">
        <v>1402</v>
      </c>
      <c r="E402" s="218">
        <v>55.68</v>
      </c>
      <c r="F402" s="218">
        <v>14</v>
      </c>
      <c r="G402" s="219" t="s">
        <v>209</v>
      </c>
      <c r="H402" s="219" t="s">
        <v>199</v>
      </c>
      <c r="I402" s="219" t="s">
        <v>199</v>
      </c>
    </row>
    <row r="403" spans="1:9" s="135" customFormat="1" ht="12.75" customHeight="1" x14ac:dyDescent="0.2">
      <c r="A403" s="218">
        <v>398</v>
      </c>
      <c r="B403" s="218" t="s">
        <v>275</v>
      </c>
      <c r="C403" s="219" t="s">
        <v>210</v>
      </c>
      <c r="D403" s="218">
        <v>108</v>
      </c>
      <c r="E403" s="218">
        <v>25.27</v>
      </c>
      <c r="F403" s="218">
        <v>6</v>
      </c>
      <c r="G403" s="219" t="s">
        <v>207</v>
      </c>
      <c r="H403" s="219" t="s">
        <v>199</v>
      </c>
      <c r="I403" s="219" t="s">
        <v>199</v>
      </c>
    </row>
    <row r="404" spans="1:9" s="135" customFormat="1" ht="12.75" customHeight="1" x14ac:dyDescent="0.2">
      <c r="A404" s="218">
        <v>399</v>
      </c>
      <c r="B404" s="218" t="s">
        <v>268</v>
      </c>
      <c r="C404" s="219" t="s">
        <v>210</v>
      </c>
      <c r="D404" s="218">
        <v>455</v>
      </c>
      <c r="E404" s="218">
        <v>53.64</v>
      </c>
      <c r="F404" s="218">
        <v>10</v>
      </c>
      <c r="G404" s="219" t="s">
        <v>207</v>
      </c>
      <c r="H404" s="219" t="s">
        <v>199</v>
      </c>
      <c r="I404" s="219" t="s">
        <v>199</v>
      </c>
    </row>
    <row r="405" spans="1:9" s="135" customFormat="1" ht="12.75" customHeight="1" x14ac:dyDescent="0.2">
      <c r="A405" s="218">
        <v>400</v>
      </c>
      <c r="B405" s="218" t="s">
        <v>308</v>
      </c>
      <c r="C405" s="219" t="s">
        <v>252</v>
      </c>
      <c r="D405" s="218">
        <v>1123</v>
      </c>
      <c r="E405" s="218">
        <v>55</v>
      </c>
      <c r="F405" s="218">
        <v>14</v>
      </c>
      <c r="G405" s="219" t="s">
        <v>209</v>
      </c>
      <c r="H405" s="219" t="s">
        <v>199</v>
      </c>
      <c r="I405" s="219" t="s">
        <v>199</v>
      </c>
    </row>
    <row r="406" spans="1:9" s="135" customFormat="1" ht="12.75" customHeight="1" x14ac:dyDescent="0.2">
      <c r="A406" s="218">
        <v>401</v>
      </c>
      <c r="B406" s="218" t="s">
        <v>235</v>
      </c>
      <c r="C406" s="219" t="s">
        <v>210</v>
      </c>
      <c r="D406" s="218">
        <v>495</v>
      </c>
      <c r="E406" s="218">
        <v>45.28</v>
      </c>
      <c r="F406" s="218">
        <v>11</v>
      </c>
      <c r="G406" s="219" t="s">
        <v>209</v>
      </c>
      <c r="H406" s="219" t="s">
        <v>199</v>
      </c>
      <c r="I406" s="219" t="s">
        <v>199</v>
      </c>
    </row>
    <row r="407" spans="1:9" s="135" customFormat="1" ht="12.75" customHeight="1" x14ac:dyDescent="0.2">
      <c r="A407" s="218">
        <v>402</v>
      </c>
      <c r="B407" s="218" t="s">
        <v>271</v>
      </c>
      <c r="C407" s="219" t="s">
        <v>210</v>
      </c>
      <c r="D407" s="218">
        <v>444</v>
      </c>
      <c r="E407" s="218">
        <v>53.64</v>
      </c>
      <c r="F407" s="218">
        <v>10</v>
      </c>
      <c r="G407" s="219" t="s">
        <v>207</v>
      </c>
      <c r="H407" s="219" t="s">
        <v>199</v>
      </c>
      <c r="I407" s="219" t="s">
        <v>199</v>
      </c>
    </row>
    <row r="408" spans="1:9" s="135" customFormat="1" ht="12.75" customHeight="1" x14ac:dyDescent="0.2">
      <c r="A408" s="218">
        <v>403</v>
      </c>
      <c r="B408" s="218" t="s">
        <v>251</v>
      </c>
      <c r="C408" s="219" t="s">
        <v>210</v>
      </c>
      <c r="D408" s="218">
        <v>2176</v>
      </c>
      <c r="E408" s="218">
        <v>71.290000000000006</v>
      </c>
      <c r="F408" s="218">
        <v>16</v>
      </c>
      <c r="G408" s="219" t="s">
        <v>209</v>
      </c>
      <c r="H408" s="219" t="s">
        <v>199</v>
      </c>
      <c r="I408" s="219" t="s">
        <v>199</v>
      </c>
    </row>
    <row r="409" spans="1:9" s="135" customFormat="1" ht="12.75" customHeight="1" x14ac:dyDescent="0.2">
      <c r="A409" s="218">
        <v>404</v>
      </c>
      <c r="B409" s="218" t="s">
        <v>305</v>
      </c>
      <c r="C409" s="219" t="s">
        <v>210</v>
      </c>
      <c r="D409" s="218">
        <v>673.80000000000007</v>
      </c>
      <c r="E409" s="218">
        <v>50.69</v>
      </c>
      <c r="F409" s="218">
        <v>12</v>
      </c>
      <c r="G409" s="219" t="s">
        <v>209</v>
      </c>
      <c r="H409" s="219" t="s">
        <v>199</v>
      </c>
      <c r="I409" s="219" t="s">
        <v>199</v>
      </c>
    </row>
    <row r="410" spans="1:9" s="135" customFormat="1" ht="12.75" customHeight="1" x14ac:dyDescent="0.2">
      <c r="A410" s="218">
        <v>405</v>
      </c>
      <c r="B410" s="218" t="s">
        <v>225</v>
      </c>
      <c r="C410" s="219" t="s">
        <v>210</v>
      </c>
      <c r="D410" s="218">
        <v>1922</v>
      </c>
      <c r="E410" s="218">
        <v>58.63</v>
      </c>
      <c r="F410" s="218">
        <v>16</v>
      </c>
      <c r="G410" s="219" t="s">
        <v>209</v>
      </c>
      <c r="H410" s="219" t="s">
        <v>199</v>
      </c>
      <c r="I410" s="219" t="s">
        <v>199</v>
      </c>
    </row>
    <row r="411" spans="1:9" s="135" customFormat="1" ht="12.75" customHeight="1" x14ac:dyDescent="0.2">
      <c r="A411" s="218">
        <v>406</v>
      </c>
      <c r="B411" s="218" t="s">
        <v>236</v>
      </c>
      <c r="C411" s="219" t="s">
        <v>210</v>
      </c>
      <c r="D411" s="218">
        <v>1765</v>
      </c>
      <c r="E411" s="218">
        <v>57.120000000000005</v>
      </c>
      <c r="F411" s="218">
        <v>16</v>
      </c>
      <c r="G411" s="219" t="s">
        <v>209</v>
      </c>
      <c r="H411" s="219" t="s">
        <v>199</v>
      </c>
      <c r="I411" s="219" t="s">
        <v>199</v>
      </c>
    </row>
    <row r="412" spans="1:9" s="135" customFormat="1" ht="12.75" customHeight="1" x14ac:dyDescent="0.2">
      <c r="A412" s="218">
        <v>407</v>
      </c>
      <c r="B412" s="218" t="s">
        <v>228</v>
      </c>
      <c r="C412" s="219" t="s">
        <v>210</v>
      </c>
      <c r="D412" s="218">
        <v>495</v>
      </c>
      <c r="E412" s="218">
        <v>45.29</v>
      </c>
      <c r="F412" s="218">
        <v>11</v>
      </c>
      <c r="G412" s="219" t="s">
        <v>209</v>
      </c>
      <c r="H412" s="219" t="s">
        <v>199</v>
      </c>
      <c r="I412" s="219" t="s">
        <v>199</v>
      </c>
    </row>
    <row r="413" spans="1:9" s="135" customFormat="1" ht="12.75" customHeight="1" x14ac:dyDescent="0.2">
      <c r="A413" s="218">
        <v>408</v>
      </c>
      <c r="B413" s="218" t="s">
        <v>353</v>
      </c>
      <c r="C413" s="219" t="s">
        <v>210</v>
      </c>
      <c r="D413" s="218">
        <v>2538</v>
      </c>
      <c r="E413" s="218">
        <v>64.17</v>
      </c>
      <c r="F413" s="218">
        <v>17</v>
      </c>
      <c r="G413" s="219" t="s">
        <v>209</v>
      </c>
      <c r="H413" s="219" t="s">
        <v>199</v>
      </c>
      <c r="I413" s="219" t="s">
        <v>199</v>
      </c>
    </row>
    <row r="414" spans="1:9" s="135" customFormat="1" ht="12.75" customHeight="1" x14ac:dyDescent="0.2">
      <c r="A414" s="218">
        <v>409</v>
      </c>
      <c r="B414" s="218" t="s">
        <v>253</v>
      </c>
      <c r="C414" s="219" t="s">
        <v>210</v>
      </c>
      <c r="D414" s="218">
        <v>2899</v>
      </c>
      <c r="E414" s="218">
        <v>69</v>
      </c>
      <c r="F414" s="218">
        <v>17</v>
      </c>
      <c r="G414" s="219" t="s">
        <v>209</v>
      </c>
      <c r="H414" s="219" t="s">
        <v>199</v>
      </c>
      <c r="I414" s="219" t="s">
        <v>199</v>
      </c>
    </row>
    <row r="415" spans="1:9" s="135" customFormat="1" ht="12.75" customHeight="1" x14ac:dyDescent="0.2">
      <c r="A415" s="218">
        <v>410</v>
      </c>
      <c r="B415" s="218" t="s">
        <v>361</v>
      </c>
      <c r="C415" s="219" t="s">
        <v>280</v>
      </c>
      <c r="D415" s="218">
        <v>2152</v>
      </c>
      <c r="E415" s="218">
        <v>66.37</v>
      </c>
      <c r="F415" s="218">
        <v>16</v>
      </c>
      <c r="G415" s="219" t="s">
        <v>209</v>
      </c>
      <c r="H415" s="219" t="s">
        <v>199</v>
      </c>
      <c r="I415" s="219" t="s">
        <v>199</v>
      </c>
    </row>
    <row r="416" spans="1:9" s="135" customFormat="1" ht="12.75" customHeight="1" x14ac:dyDescent="0.2">
      <c r="A416" s="218">
        <v>411</v>
      </c>
      <c r="B416" s="218" t="s">
        <v>300</v>
      </c>
      <c r="C416" s="219" t="s">
        <v>210</v>
      </c>
      <c r="D416" s="218">
        <v>449</v>
      </c>
      <c r="E416" s="218">
        <v>28.650000000000002</v>
      </c>
      <c r="F416" s="218">
        <v>11</v>
      </c>
      <c r="G416" s="219" t="s">
        <v>222</v>
      </c>
      <c r="H416" s="219" t="s">
        <v>199</v>
      </c>
      <c r="I416" s="219" t="s">
        <v>199</v>
      </c>
    </row>
    <row r="417" spans="1:9" s="135" customFormat="1" ht="12.75" customHeight="1" x14ac:dyDescent="0.2">
      <c r="A417" s="218">
        <v>412</v>
      </c>
      <c r="B417" s="218" t="s">
        <v>283</v>
      </c>
      <c r="C417" s="219" t="s">
        <v>210</v>
      </c>
      <c r="D417" s="218">
        <v>1238</v>
      </c>
      <c r="E417" s="218">
        <v>61.9</v>
      </c>
      <c r="F417" s="218">
        <v>14</v>
      </c>
      <c r="G417" s="219" t="s">
        <v>209</v>
      </c>
      <c r="H417" s="219" t="s">
        <v>199</v>
      </c>
      <c r="I417" s="219" t="s">
        <v>199</v>
      </c>
    </row>
    <row r="418" spans="1:9" s="135" customFormat="1" ht="12.75" customHeight="1" x14ac:dyDescent="0.2">
      <c r="A418" s="218">
        <v>413</v>
      </c>
      <c r="B418" s="218" t="s">
        <v>296</v>
      </c>
      <c r="C418" s="219" t="s">
        <v>210</v>
      </c>
      <c r="D418" s="218">
        <v>1674</v>
      </c>
      <c r="E418" s="218">
        <v>55.870000000000005</v>
      </c>
      <c r="F418" s="218">
        <v>16</v>
      </c>
      <c r="G418" s="219" t="s">
        <v>209</v>
      </c>
      <c r="H418" s="219" t="s">
        <v>199</v>
      </c>
      <c r="I418" s="219" t="s">
        <v>199</v>
      </c>
    </row>
    <row r="419" spans="1:9" s="135" customFormat="1" ht="12.75" customHeight="1" x14ac:dyDescent="0.2">
      <c r="A419" s="218">
        <v>414</v>
      </c>
      <c r="B419" s="218" t="s">
        <v>245</v>
      </c>
      <c r="C419" s="219" t="s">
        <v>210</v>
      </c>
      <c r="D419" s="218">
        <v>1674</v>
      </c>
      <c r="E419" s="218">
        <v>56</v>
      </c>
      <c r="F419" s="218">
        <v>16</v>
      </c>
      <c r="G419" s="219" t="s">
        <v>209</v>
      </c>
      <c r="H419" s="219" t="s">
        <v>199</v>
      </c>
      <c r="I419" s="219" t="s">
        <v>199</v>
      </c>
    </row>
    <row r="420" spans="1:9" s="135" customFormat="1" ht="12.75" customHeight="1" x14ac:dyDescent="0.2">
      <c r="A420" s="218">
        <v>415</v>
      </c>
      <c r="B420" s="218" t="s">
        <v>224</v>
      </c>
      <c r="C420" s="219" t="s">
        <v>210</v>
      </c>
      <c r="D420" s="218">
        <v>1815</v>
      </c>
      <c r="E420" s="218">
        <v>57.59</v>
      </c>
      <c r="F420" s="218">
        <v>15</v>
      </c>
      <c r="G420" s="219" t="s">
        <v>209</v>
      </c>
      <c r="H420" s="219" t="s">
        <v>199</v>
      </c>
      <c r="I420" s="219" t="s">
        <v>199</v>
      </c>
    </row>
    <row r="421" spans="1:9" s="135" customFormat="1" ht="12.75" customHeight="1" x14ac:dyDescent="0.2">
      <c r="A421" s="218">
        <v>416</v>
      </c>
      <c r="B421" s="218" t="s">
        <v>281</v>
      </c>
      <c r="C421" s="219" t="s">
        <v>210</v>
      </c>
      <c r="D421" s="218">
        <v>851</v>
      </c>
      <c r="E421" s="218">
        <v>53.03</v>
      </c>
      <c r="F421" s="218">
        <v>12</v>
      </c>
      <c r="G421" s="219" t="s">
        <v>209</v>
      </c>
      <c r="H421" s="219" t="s">
        <v>199</v>
      </c>
      <c r="I421" s="219" t="s">
        <v>199</v>
      </c>
    </row>
    <row r="422" spans="1:9" s="135" customFormat="1" ht="12.75" customHeight="1" x14ac:dyDescent="0.2">
      <c r="A422" s="218">
        <v>417</v>
      </c>
      <c r="B422" s="218" t="s">
        <v>234</v>
      </c>
      <c r="C422" s="219" t="s">
        <v>210</v>
      </c>
      <c r="D422" s="218">
        <v>955</v>
      </c>
      <c r="E422" s="218">
        <v>53.68</v>
      </c>
      <c r="F422" s="218">
        <v>13</v>
      </c>
      <c r="G422" s="219" t="s">
        <v>209</v>
      </c>
      <c r="H422" s="219" t="s">
        <v>199</v>
      </c>
      <c r="I422" s="219" t="s">
        <v>199</v>
      </c>
    </row>
    <row r="423" spans="1:9" s="135" customFormat="1" ht="12.75" customHeight="1" x14ac:dyDescent="0.2">
      <c r="A423" s="218">
        <v>418</v>
      </c>
      <c r="B423" s="218" t="s">
        <v>241</v>
      </c>
      <c r="C423" s="219" t="s">
        <v>210</v>
      </c>
      <c r="D423" s="218">
        <v>1226</v>
      </c>
      <c r="E423" s="218">
        <v>52.58</v>
      </c>
      <c r="F423" s="218">
        <v>16</v>
      </c>
      <c r="G423" s="219" t="s">
        <v>209</v>
      </c>
      <c r="H423" s="219" t="s">
        <v>199</v>
      </c>
      <c r="I423" s="219" t="s">
        <v>199</v>
      </c>
    </row>
    <row r="424" spans="1:9" s="135" customFormat="1" ht="12.75" customHeight="1" x14ac:dyDescent="0.2">
      <c r="A424" s="218">
        <v>419</v>
      </c>
      <c r="B424" s="218" t="s">
        <v>223</v>
      </c>
      <c r="C424" s="219" t="s">
        <v>210</v>
      </c>
      <c r="D424" s="218">
        <v>1571</v>
      </c>
      <c r="E424" s="218">
        <v>52.7</v>
      </c>
      <c r="F424" s="218">
        <v>14</v>
      </c>
      <c r="G424" s="219" t="s">
        <v>209</v>
      </c>
      <c r="H424" s="219" t="s">
        <v>199</v>
      </c>
      <c r="I424" s="219" t="s">
        <v>199</v>
      </c>
    </row>
    <row r="425" spans="1:9" s="135" customFormat="1" ht="12.75" customHeight="1" x14ac:dyDescent="0.2">
      <c r="A425" s="218">
        <v>420</v>
      </c>
      <c r="B425" s="218" t="s">
        <v>220</v>
      </c>
      <c r="C425" s="219" t="s">
        <v>210</v>
      </c>
      <c r="D425" s="218">
        <v>2542</v>
      </c>
      <c r="E425" s="218">
        <v>67.930000000000007</v>
      </c>
      <c r="F425" s="218">
        <v>17</v>
      </c>
      <c r="G425" s="219" t="s">
        <v>209</v>
      </c>
      <c r="H425" s="219" t="s">
        <v>199</v>
      </c>
      <c r="I425" s="219" t="s">
        <v>199</v>
      </c>
    </row>
    <row r="426" spans="1:9" s="135" customFormat="1" ht="12.75" customHeight="1" x14ac:dyDescent="0.2">
      <c r="A426" s="218">
        <v>421</v>
      </c>
      <c r="B426" s="218" t="s">
        <v>242</v>
      </c>
      <c r="C426" s="219" t="s">
        <v>210</v>
      </c>
      <c r="D426" s="218">
        <v>1571</v>
      </c>
      <c r="E426" s="218">
        <v>52.7</v>
      </c>
      <c r="F426" s="218">
        <v>14</v>
      </c>
      <c r="G426" s="219" t="s">
        <v>209</v>
      </c>
      <c r="H426" s="219" t="s">
        <v>199</v>
      </c>
      <c r="I426" s="219" t="s">
        <v>199</v>
      </c>
    </row>
    <row r="427" spans="1:9" s="135" customFormat="1" ht="12.75" customHeight="1" x14ac:dyDescent="0.2">
      <c r="A427" s="218">
        <v>422</v>
      </c>
      <c r="B427" s="218" t="s">
        <v>355</v>
      </c>
      <c r="C427" s="219" t="s">
        <v>210</v>
      </c>
      <c r="D427" s="218">
        <v>2160</v>
      </c>
      <c r="E427" s="218">
        <v>66.8</v>
      </c>
      <c r="F427" s="218">
        <v>16</v>
      </c>
      <c r="G427" s="219" t="s">
        <v>209</v>
      </c>
      <c r="H427" s="219" t="s">
        <v>199</v>
      </c>
      <c r="I427" s="219" t="s">
        <v>199</v>
      </c>
    </row>
    <row r="428" spans="1:9" s="135" customFormat="1" ht="12.75" customHeight="1" x14ac:dyDescent="0.2">
      <c r="A428" s="218">
        <v>423</v>
      </c>
      <c r="B428" s="218" t="s">
        <v>365</v>
      </c>
      <c r="C428" s="219" t="s">
        <v>210</v>
      </c>
      <c r="D428" s="218">
        <v>648</v>
      </c>
      <c r="E428" s="218">
        <v>47.62</v>
      </c>
      <c r="F428" s="218">
        <v>12</v>
      </c>
      <c r="G428" s="219" t="s">
        <v>209</v>
      </c>
      <c r="H428" s="219" t="s">
        <v>199</v>
      </c>
      <c r="I428" s="219" t="s">
        <v>199</v>
      </c>
    </row>
    <row r="429" spans="1:9" s="135" customFormat="1" ht="12.75" customHeight="1" x14ac:dyDescent="0.2">
      <c r="A429" s="218">
        <v>424</v>
      </c>
      <c r="B429" s="218" t="s">
        <v>298</v>
      </c>
      <c r="C429" s="219" t="s">
        <v>210</v>
      </c>
      <c r="D429" s="218">
        <v>449</v>
      </c>
      <c r="E429" s="218">
        <v>28.650000000000002</v>
      </c>
      <c r="F429" s="218">
        <v>11</v>
      </c>
      <c r="G429" s="219" t="s">
        <v>222</v>
      </c>
      <c r="H429" s="219" t="s">
        <v>199</v>
      </c>
      <c r="I429" s="219" t="s">
        <v>199</v>
      </c>
    </row>
    <row r="430" spans="1:9" s="135" customFormat="1" ht="12.75" customHeight="1" x14ac:dyDescent="0.2">
      <c r="A430" s="218">
        <v>425</v>
      </c>
      <c r="B430" s="218" t="s">
        <v>366</v>
      </c>
      <c r="C430" s="219" t="s">
        <v>252</v>
      </c>
      <c r="D430" s="218">
        <v>2526</v>
      </c>
      <c r="E430" s="218">
        <v>63.300000000000004</v>
      </c>
      <c r="F430" s="218">
        <v>14</v>
      </c>
      <c r="G430" s="219" t="s">
        <v>209</v>
      </c>
      <c r="H430" s="219" t="s">
        <v>199</v>
      </c>
      <c r="I430" s="219" t="s">
        <v>199</v>
      </c>
    </row>
    <row r="431" spans="1:9" s="135" customFormat="1" ht="12.75" customHeight="1" x14ac:dyDescent="0.2">
      <c r="A431" s="218">
        <v>426</v>
      </c>
      <c r="B431" s="218" t="s">
        <v>227</v>
      </c>
      <c r="C431" s="219" t="s">
        <v>210</v>
      </c>
      <c r="D431" s="218">
        <v>482</v>
      </c>
      <c r="E431" s="218">
        <v>50.38</v>
      </c>
      <c r="F431" s="218">
        <v>10</v>
      </c>
      <c r="G431" s="219" t="s">
        <v>209</v>
      </c>
      <c r="H431" s="219" t="s">
        <v>199</v>
      </c>
      <c r="I431" s="219" t="s">
        <v>199</v>
      </c>
    </row>
    <row r="432" spans="1:9" s="135" customFormat="1" ht="12.75" customHeight="1" x14ac:dyDescent="0.2">
      <c r="A432" s="218">
        <v>427</v>
      </c>
      <c r="B432" s="218" t="s">
        <v>271</v>
      </c>
      <c r="C432" s="219" t="s">
        <v>210</v>
      </c>
      <c r="D432" s="218">
        <v>444</v>
      </c>
      <c r="E432" s="218">
        <v>53.64</v>
      </c>
      <c r="F432" s="218">
        <v>10</v>
      </c>
      <c r="G432" s="219" t="s">
        <v>207</v>
      </c>
      <c r="H432" s="219" t="s">
        <v>199</v>
      </c>
      <c r="I432" s="219" t="s">
        <v>199</v>
      </c>
    </row>
    <row r="433" spans="1:9" s="135" customFormat="1" ht="12.75" customHeight="1" x14ac:dyDescent="0.2">
      <c r="A433" s="218">
        <v>428</v>
      </c>
      <c r="B433" s="218" t="s">
        <v>221</v>
      </c>
      <c r="C433" s="219" t="s">
        <v>210</v>
      </c>
      <c r="D433" s="218">
        <v>1649</v>
      </c>
      <c r="E433" s="218">
        <v>57.25</v>
      </c>
      <c r="F433" s="218">
        <v>13</v>
      </c>
      <c r="G433" s="219" t="s">
        <v>222</v>
      </c>
      <c r="H433" s="219" t="s">
        <v>199</v>
      </c>
      <c r="I433" s="219" t="s">
        <v>199</v>
      </c>
    </row>
    <row r="434" spans="1:9" s="135" customFormat="1" ht="12.75" customHeight="1" x14ac:dyDescent="0.2">
      <c r="A434" s="218">
        <v>429</v>
      </c>
      <c r="B434" s="218" t="s">
        <v>349</v>
      </c>
      <c r="C434" s="219" t="s">
        <v>350</v>
      </c>
      <c r="D434" s="218">
        <v>3276</v>
      </c>
      <c r="E434" s="218">
        <v>69.31</v>
      </c>
      <c r="F434" s="218">
        <v>20</v>
      </c>
      <c r="G434" s="219" t="s">
        <v>284</v>
      </c>
      <c r="H434" s="219" t="s">
        <v>199</v>
      </c>
      <c r="I434" s="219" t="s">
        <v>199</v>
      </c>
    </row>
    <row r="435" spans="1:9" s="135" customFormat="1" ht="12.75" customHeight="1" x14ac:dyDescent="0.2">
      <c r="A435" s="218">
        <v>430</v>
      </c>
      <c r="B435" s="218" t="s">
        <v>360</v>
      </c>
      <c r="C435" s="219" t="s">
        <v>343</v>
      </c>
      <c r="D435" s="218">
        <v>2418</v>
      </c>
      <c r="E435" s="218">
        <v>64.150000000000006</v>
      </c>
      <c r="F435" s="218">
        <v>17</v>
      </c>
      <c r="G435" s="219" t="s">
        <v>209</v>
      </c>
      <c r="H435" s="219" t="s">
        <v>199</v>
      </c>
      <c r="I435" s="219" t="s">
        <v>199</v>
      </c>
    </row>
    <row r="436" spans="1:9" s="135" customFormat="1" ht="12.75" customHeight="1" x14ac:dyDescent="0.2">
      <c r="A436" s="218">
        <v>431</v>
      </c>
      <c r="B436" s="218" t="s">
        <v>221</v>
      </c>
      <c r="C436" s="219" t="s">
        <v>210</v>
      </c>
      <c r="D436" s="218">
        <v>1649</v>
      </c>
      <c r="E436" s="218">
        <v>57.25</v>
      </c>
      <c r="F436" s="218">
        <v>13</v>
      </c>
      <c r="G436" s="219" t="s">
        <v>222</v>
      </c>
      <c r="H436" s="219" t="s">
        <v>199</v>
      </c>
      <c r="I436" s="219" t="s">
        <v>199</v>
      </c>
    </row>
    <row r="437" spans="1:9" s="135" customFormat="1" ht="12.75" customHeight="1" x14ac:dyDescent="0.2">
      <c r="A437" s="218">
        <v>432</v>
      </c>
      <c r="B437" s="218" t="s">
        <v>238</v>
      </c>
      <c r="C437" s="219" t="s">
        <v>216</v>
      </c>
      <c r="D437" s="218">
        <v>1489</v>
      </c>
      <c r="E437" s="218">
        <v>55.81</v>
      </c>
      <c r="F437" s="218">
        <v>0</v>
      </c>
      <c r="G437" s="219" t="s">
        <v>209</v>
      </c>
      <c r="H437" s="219" t="s">
        <v>199</v>
      </c>
      <c r="I437" s="219" t="s">
        <v>199</v>
      </c>
    </row>
    <row r="438" spans="1:9" s="135" customFormat="1" ht="12.75" customHeight="1" x14ac:dyDescent="0.2">
      <c r="A438" s="218">
        <v>433</v>
      </c>
      <c r="B438" s="218" t="s">
        <v>240</v>
      </c>
      <c r="C438" s="219" t="s">
        <v>210</v>
      </c>
      <c r="D438" s="218">
        <v>2791</v>
      </c>
      <c r="E438" s="218">
        <v>68.64</v>
      </c>
      <c r="F438" s="218">
        <v>17</v>
      </c>
      <c r="G438" s="219" t="s">
        <v>209</v>
      </c>
      <c r="H438" s="219" t="s">
        <v>199</v>
      </c>
      <c r="I438" s="219" t="s">
        <v>199</v>
      </c>
    </row>
    <row r="439" spans="1:9" s="135" customFormat="1" ht="12.75" customHeight="1" x14ac:dyDescent="0.2">
      <c r="A439" s="218">
        <v>434</v>
      </c>
      <c r="B439" s="218" t="s">
        <v>269</v>
      </c>
      <c r="C439" s="219" t="s">
        <v>216</v>
      </c>
      <c r="D439" s="218">
        <v>1489</v>
      </c>
      <c r="E439" s="218">
        <v>55.81</v>
      </c>
      <c r="F439" s="218">
        <v>56</v>
      </c>
      <c r="G439" s="219" t="s">
        <v>209</v>
      </c>
      <c r="H439" s="219" t="s">
        <v>199</v>
      </c>
      <c r="I439" s="219" t="s">
        <v>199</v>
      </c>
    </row>
    <row r="440" spans="1:9" s="135" customFormat="1" ht="12.75" customHeight="1" x14ac:dyDescent="0.2">
      <c r="A440" s="218">
        <v>435</v>
      </c>
      <c r="B440" s="218" t="s">
        <v>367</v>
      </c>
      <c r="C440" s="219" t="s">
        <v>292</v>
      </c>
      <c r="D440" s="218">
        <v>633</v>
      </c>
      <c r="E440" s="218">
        <v>54.230000000000004</v>
      </c>
      <c r="F440" s="218">
        <v>11</v>
      </c>
      <c r="G440" s="219" t="s">
        <v>207</v>
      </c>
      <c r="H440" s="219" t="s">
        <v>199</v>
      </c>
      <c r="I440" s="219" t="s">
        <v>199</v>
      </c>
    </row>
    <row r="441" spans="1:9" s="135" customFormat="1" ht="12.75" customHeight="1" x14ac:dyDescent="0.2">
      <c r="A441" s="218">
        <v>436</v>
      </c>
      <c r="B441" s="218" t="s">
        <v>367</v>
      </c>
      <c r="C441" s="219" t="s">
        <v>292</v>
      </c>
      <c r="D441" s="218">
        <v>633</v>
      </c>
      <c r="E441" s="218">
        <v>54.230000000000004</v>
      </c>
      <c r="F441" s="218">
        <v>11</v>
      </c>
      <c r="G441" s="219" t="s">
        <v>207</v>
      </c>
      <c r="H441" s="219" t="s">
        <v>199</v>
      </c>
      <c r="I441" s="219" t="s">
        <v>199</v>
      </c>
    </row>
    <row r="442" spans="1:9" s="135" customFormat="1" ht="12.75" customHeight="1" x14ac:dyDescent="0.2">
      <c r="A442" s="218">
        <v>437</v>
      </c>
      <c r="B442" s="218" t="s">
        <v>367</v>
      </c>
      <c r="C442" s="219" t="s">
        <v>292</v>
      </c>
      <c r="D442" s="218">
        <v>633</v>
      </c>
      <c r="E442" s="218">
        <v>54.230000000000004</v>
      </c>
      <c r="F442" s="218">
        <v>11</v>
      </c>
      <c r="G442" s="219" t="s">
        <v>207</v>
      </c>
      <c r="H442" s="219" t="s">
        <v>199</v>
      </c>
      <c r="I442" s="219" t="s">
        <v>199</v>
      </c>
    </row>
    <row r="448" spans="1:9" x14ac:dyDescent="0.2">
      <c r="H448" t="s">
        <v>272</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2013-01-19T02:11:28Z</dcterms:modified>
</cp:coreProperties>
</file>