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activeTab="0"/>
  </bookViews>
  <sheets>
    <sheet name="Mov.PortuarioMensual " sheetId="1" r:id="rId1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<sst xmlns="http://schemas.openxmlformats.org/spreadsheetml/2006/main" count="77" uniqueCount="55">
  <si>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</si>
  <si>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</si>
  <si>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</si>
  <si>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</si>
  <si>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</si>
  <si>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</si>
  <si>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</si>
  <si>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</si>
  <si>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</si>
  <si>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Cabotaje (T.Abast.)</t>
  </si>
  <si>
    <t>Por tipo de carga (Toneladas)</t>
  </si>
  <si>
    <t>General suelta (Altura TUM)</t>
  </si>
  <si>
    <t>General Contenerizada (TUM)</t>
  </si>
  <si>
    <t>Granel Agrícola (Altura TUM)</t>
  </si>
  <si>
    <t>Granel Mineral (cabotaje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</si>
  <si>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</si>
  <si>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</si>
  <si>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</si>
  <si>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</si>
  <si>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</si>
  <si>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</si>
  <si>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</si>
  <si>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</si>
  <si>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</si>
  <si>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</si>
  <si>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</si>
  <si>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</si>
  <si>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</si>
  <si>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 embarcación en su arribo, al pasarse de una terminal a otra (TUM, Terminal de Abastecimiento) sin salir del puerto contabilizando solo una vez las entradas en cada muelle.</t>
  </si>
  <si>
    <t>Serie Mensual de Movimiento Portuario 2009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</si>
  <si>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</si>
  <si>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</si>
  <si>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</si>
  <si>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</si>
  <si>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</si>
  <si>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</si>
  <si>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</si>
  <si>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</si>
  <si>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</si>
  <si>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</si>
  <si>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</si>
  <si>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</si>
  <si>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</si>
  <si>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</si>
  <si>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</si>
  <si>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</si>
  <si>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</si>
  <si>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</si>
  <si>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 xml:space="preserve"> Acumulado Ene- Dic. 2009</t>
  </si>
  <si>
    <t xml:space="preserve"> Acumulado Ene- Dic 2008</t>
  </si>
  <si>
    <t>Pasajeros en Cruceros</t>
  </si>
  <si>
    <t>Tránsito</t>
  </si>
  <si>
    <t>Desembarcados</t>
  </si>
  <si>
    <t>Embarcados</t>
  </si>
  <si>
    <t>Fluidos (TUM)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</si>
</sst>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4" fontId="8" fillId="0" borderId="11" xfId="0" applyNumberFormat="1" applyFont="1" applyBorder="1" applyAlignment="1">
      <alignment/>
    </xf>
    <xf numFmtId="17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10" fillId="0" borderId="20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20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10" fillId="0" borderId="2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104775</xdr:rowOff>
    </xdr:from>
    <xdr:ext cx="190500" cy="257175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95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tabSelected="1" view="pageBreakPreview" zoomScaleSheetLayoutView="100" zoomScalePageLayoutView="0" workbookViewId="0" topLeftCell="B1">
      <pane xSplit="1" topLeftCell="I1" activePane="topRight" state="frozen"/>
      <selection pane="topLeft" activeCell="B4" sqref="B4"/>
      <selection pane="topRight" activeCell="M25" sqref="M25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60" t="s">
        <v>29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ht="13.5" thickBot="1"/>
    <row r="5" spans="1:16" s="39" customFormat="1" ht="34.5" thickBot="1">
      <c r="A5" s="61" t="s">
        <v>0</v>
      </c>
      <c r="B5" s="62"/>
      <c r="C5" s="36">
        <v>39814</v>
      </c>
      <c r="D5" s="36">
        <v>39845</v>
      </c>
      <c r="E5" s="36">
        <v>39873</v>
      </c>
      <c r="F5" s="36">
        <v>39904</v>
      </c>
      <c r="G5" s="36">
        <v>39934</v>
      </c>
      <c r="H5" s="36">
        <v>39965</v>
      </c>
      <c r="I5" s="36">
        <v>39995</v>
      </c>
      <c r="J5" s="36">
        <v>40026</v>
      </c>
      <c r="K5" s="36">
        <v>40057</v>
      </c>
      <c r="L5" s="36">
        <v>40087</v>
      </c>
      <c r="M5" s="36">
        <v>40118</v>
      </c>
      <c r="N5" s="36">
        <v>40148</v>
      </c>
      <c r="O5" s="37" t="s">
        <v>48</v>
      </c>
      <c r="P5" s="38" t="s">
        <v>49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58" t="s">
        <v>2</v>
      </c>
      <c r="B7" s="59"/>
      <c r="C7" s="10">
        <f aca="true" t="shared" si="0" ref="C7:H7">SUM(C8:C11)</f>
        <v>513</v>
      </c>
      <c r="D7" s="10">
        <f t="shared" si="0"/>
        <v>471</v>
      </c>
      <c r="E7" s="10">
        <f t="shared" si="0"/>
        <v>467</v>
      </c>
      <c r="F7" s="10">
        <f t="shared" si="0"/>
        <v>496</v>
      </c>
      <c r="G7" s="10">
        <f t="shared" si="0"/>
        <v>557</v>
      </c>
      <c r="H7" s="10">
        <f t="shared" si="0"/>
        <v>598</v>
      </c>
      <c r="I7" s="10">
        <f aca="true" t="shared" si="1" ref="I7:N7">SUM(I8:I11)</f>
        <v>565</v>
      </c>
      <c r="J7" s="10">
        <f t="shared" si="1"/>
        <v>587</v>
      </c>
      <c r="K7" s="10">
        <f t="shared" si="1"/>
        <v>487</v>
      </c>
      <c r="L7" s="10">
        <f t="shared" si="1"/>
        <v>653</v>
      </c>
      <c r="M7" s="10">
        <f t="shared" si="1"/>
        <v>576</v>
      </c>
      <c r="N7" s="10">
        <f t="shared" si="1"/>
        <v>513</v>
      </c>
      <c r="O7" s="11">
        <f>SUM(C7:N7)</f>
        <v>6483</v>
      </c>
      <c r="P7" s="11">
        <f>SUM(P8:P11)</f>
        <v>5097</v>
      </c>
    </row>
    <row r="8" spans="1:16" s="7" customFormat="1" ht="11.25">
      <c r="A8" s="3"/>
      <c r="B8" s="12" t="s">
        <v>35</v>
      </c>
      <c r="C8" s="5">
        <v>477</v>
      </c>
      <c r="D8" s="5">
        <v>425</v>
      </c>
      <c r="E8" s="5">
        <v>383</v>
      </c>
      <c r="F8" s="5">
        <v>415</v>
      </c>
      <c r="G8" s="5">
        <v>413</v>
      </c>
      <c r="H8" s="5">
        <v>435</v>
      </c>
      <c r="I8" s="5">
        <v>433</v>
      </c>
      <c r="J8" s="5">
        <v>463</v>
      </c>
      <c r="K8" s="5">
        <v>399</v>
      </c>
      <c r="L8" s="5">
        <v>463</v>
      </c>
      <c r="M8" s="5">
        <v>441</v>
      </c>
      <c r="N8" s="5">
        <v>413</v>
      </c>
      <c r="O8" s="11">
        <f>SUM(C8:N8)</f>
        <v>5160</v>
      </c>
      <c r="P8" s="11">
        <v>4516</v>
      </c>
    </row>
    <row r="9" spans="1:16" s="7" customFormat="1" ht="11.25">
      <c r="A9" s="3"/>
      <c r="B9" s="12" t="s">
        <v>33</v>
      </c>
      <c r="C9" s="5">
        <v>16</v>
      </c>
      <c r="D9" s="5">
        <v>24</v>
      </c>
      <c r="E9" s="5">
        <v>30</v>
      </c>
      <c r="F9" s="5">
        <v>36</v>
      </c>
      <c r="G9" s="5">
        <v>37</v>
      </c>
      <c r="H9" s="5">
        <v>42</v>
      </c>
      <c r="I9" s="5">
        <v>42</v>
      </c>
      <c r="J9" s="5">
        <v>28</v>
      </c>
      <c r="K9" s="5">
        <v>12</v>
      </c>
      <c r="L9" s="5">
        <v>30</v>
      </c>
      <c r="M9" s="5">
        <v>12</v>
      </c>
      <c r="N9" s="5">
        <v>15</v>
      </c>
      <c r="O9" s="11">
        <f>SUM(C9:N9)</f>
        <v>324</v>
      </c>
      <c r="P9" s="11">
        <v>175</v>
      </c>
    </row>
    <row r="10" spans="1:16" s="7" customFormat="1" ht="11.25">
      <c r="A10" s="3"/>
      <c r="B10" s="12" t="s">
        <v>34</v>
      </c>
      <c r="C10" s="5">
        <v>7</v>
      </c>
      <c r="D10" s="5">
        <v>15</v>
      </c>
      <c r="E10" s="5">
        <v>45</v>
      </c>
      <c r="F10" s="5">
        <v>42</v>
      </c>
      <c r="G10" s="5">
        <v>103</v>
      </c>
      <c r="H10" s="5">
        <v>116</v>
      </c>
      <c r="I10" s="5">
        <v>84</v>
      </c>
      <c r="J10" s="5">
        <v>94</v>
      </c>
      <c r="K10" s="5">
        <v>75</v>
      </c>
      <c r="L10" s="5">
        <v>157</v>
      </c>
      <c r="M10" s="5">
        <v>118</v>
      </c>
      <c r="N10" s="5">
        <v>81</v>
      </c>
      <c r="O10" s="11">
        <f>SUM(C10:N10)</f>
        <v>937</v>
      </c>
      <c r="P10" s="11">
        <v>310</v>
      </c>
    </row>
    <row r="11" spans="1:16" s="7" customFormat="1" ht="11.25">
      <c r="A11" s="3"/>
      <c r="B11" s="12" t="s">
        <v>36</v>
      </c>
      <c r="C11" s="5">
        <v>13</v>
      </c>
      <c r="D11" s="5">
        <v>7</v>
      </c>
      <c r="E11" s="5">
        <v>9</v>
      </c>
      <c r="F11" s="5">
        <v>3</v>
      </c>
      <c r="G11" s="5">
        <v>4</v>
      </c>
      <c r="H11" s="5">
        <v>5</v>
      </c>
      <c r="I11" s="5">
        <v>6</v>
      </c>
      <c r="J11" s="5">
        <v>2</v>
      </c>
      <c r="K11" s="5">
        <v>1</v>
      </c>
      <c r="L11" s="5">
        <v>3</v>
      </c>
      <c r="M11" s="5">
        <v>5</v>
      </c>
      <c r="N11" s="5">
        <v>4</v>
      </c>
      <c r="O11" s="11">
        <f>SUM(C11:N11)</f>
        <v>62</v>
      </c>
      <c r="P11" s="11">
        <v>96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58" t="s">
        <v>3</v>
      </c>
      <c r="B13" s="59"/>
      <c r="C13" s="10">
        <f aca="true" t="shared" si="2" ref="C13:H13">SUM(C14:C19)</f>
        <v>533</v>
      </c>
      <c r="D13" s="10">
        <f t="shared" si="2"/>
        <v>480</v>
      </c>
      <c r="E13" s="10">
        <f t="shared" si="2"/>
        <v>493</v>
      </c>
      <c r="F13" s="10">
        <f t="shared" si="2"/>
        <v>548</v>
      </c>
      <c r="G13" s="10">
        <f t="shared" si="2"/>
        <v>630</v>
      </c>
      <c r="H13" s="10">
        <f t="shared" si="2"/>
        <v>688</v>
      </c>
      <c r="I13" s="10">
        <f aca="true" t="shared" si="3" ref="I13:N13">SUM(I14:I19)</f>
        <v>565</v>
      </c>
      <c r="J13" s="10">
        <f t="shared" si="3"/>
        <v>631</v>
      </c>
      <c r="K13" s="10">
        <f t="shared" si="3"/>
        <v>488</v>
      </c>
      <c r="L13" s="10">
        <f t="shared" si="3"/>
        <v>724</v>
      </c>
      <c r="M13" s="10">
        <f t="shared" si="3"/>
        <v>606</v>
      </c>
      <c r="N13" s="10">
        <f t="shared" si="3"/>
        <v>607</v>
      </c>
      <c r="O13" s="11">
        <f aca="true" t="shared" si="4" ref="O13:O19">SUM(C13:N13)</f>
        <v>6993</v>
      </c>
      <c r="P13" s="11"/>
    </row>
    <row r="14" spans="1:16" s="7" customFormat="1" ht="11.25">
      <c r="A14" s="3"/>
      <c r="B14" s="12" t="s">
        <v>37</v>
      </c>
      <c r="C14" s="5">
        <v>16</v>
      </c>
      <c r="D14" s="5">
        <v>24</v>
      </c>
      <c r="E14" s="5">
        <v>30</v>
      </c>
      <c r="F14" s="5">
        <v>36</v>
      </c>
      <c r="G14" s="5">
        <v>37</v>
      </c>
      <c r="H14" s="5">
        <v>42</v>
      </c>
      <c r="I14" s="5">
        <v>42</v>
      </c>
      <c r="J14" s="5">
        <v>28</v>
      </c>
      <c r="K14" s="5">
        <v>12</v>
      </c>
      <c r="L14" s="5">
        <v>30</v>
      </c>
      <c r="M14" s="5">
        <v>12</v>
      </c>
      <c r="N14" s="5">
        <v>15</v>
      </c>
      <c r="O14" s="11">
        <f t="shared" si="4"/>
        <v>324</v>
      </c>
      <c r="P14" s="11">
        <v>175</v>
      </c>
    </row>
    <row r="15" spans="1:16" s="7" customFormat="1" ht="11.25">
      <c r="A15" s="3"/>
      <c r="B15" s="12" t="s">
        <v>38</v>
      </c>
      <c r="C15" s="5">
        <v>22</v>
      </c>
      <c r="D15" s="5">
        <v>23</v>
      </c>
      <c r="E15" s="5">
        <v>62</v>
      </c>
      <c r="F15" s="5">
        <v>77</v>
      </c>
      <c r="G15" s="5">
        <v>136</v>
      </c>
      <c r="H15" s="5">
        <v>155</v>
      </c>
      <c r="I15" s="5">
        <v>84</v>
      </c>
      <c r="J15" s="5">
        <v>120</v>
      </c>
      <c r="K15" s="5">
        <v>75</v>
      </c>
      <c r="L15" s="5">
        <v>199</v>
      </c>
      <c r="M15" s="5">
        <v>148</v>
      </c>
      <c r="N15" s="5">
        <v>152</v>
      </c>
      <c r="O15" s="11">
        <f t="shared" si="4"/>
        <v>1253</v>
      </c>
      <c r="P15" s="11">
        <v>359</v>
      </c>
    </row>
    <row r="16" spans="1:16" s="7" customFormat="1" ht="11.25">
      <c r="A16" s="3"/>
      <c r="B16" s="12" t="s">
        <v>35</v>
      </c>
      <c r="C16" s="5">
        <v>476</v>
      </c>
      <c r="D16" s="5">
        <v>421</v>
      </c>
      <c r="E16" s="5">
        <v>387</v>
      </c>
      <c r="F16" s="5">
        <v>424</v>
      </c>
      <c r="G16" s="5">
        <v>446</v>
      </c>
      <c r="H16" s="5">
        <v>478</v>
      </c>
      <c r="I16" s="5">
        <v>424</v>
      </c>
      <c r="J16" s="5">
        <v>470</v>
      </c>
      <c r="K16" s="5">
        <v>390</v>
      </c>
      <c r="L16" s="5">
        <v>484</v>
      </c>
      <c r="M16" s="5">
        <v>435</v>
      </c>
      <c r="N16" s="5">
        <v>431</v>
      </c>
      <c r="O16" s="11">
        <f t="shared" si="4"/>
        <v>5266</v>
      </c>
      <c r="P16" s="11">
        <v>4489</v>
      </c>
    </row>
    <row r="17" spans="1:16" s="7" customFormat="1" ht="11.25">
      <c r="A17" s="3"/>
      <c r="B17" s="13" t="s">
        <v>39</v>
      </c>
      <c r="C17" s="5">
        <v>6</v>
      </c>
      <c r="D17" s="5">
        <v>5</v>
      </c>
      <c r="E17" s="5">
        <v>5</v>
      </c>
      <c r="F17" s="5">
        <v>8</v>
      </c>
      <c r="G17" s="5">
        <v>7</v>
      </c>
      <c r="H17" s="5">
        <v>8</v>
      </c>
      <c r="I17" s="5">
        <v>9</v>
      </c>
      <c r="J17" s="5">
        <v>11</v>
      </c>
      <c r="K17" s="5">
        <v>9</v>
      </c>
      <c r="L17" s="5">
        <v>6</v>
      </c>
      <c r="M17" s="5">
        <v>6</v>
      </c>
      <c r="N17" s="5">
        <v>5</v>
      </c>
      <c r="O17" s="11">
        <f t="shared" si="4"/>
        <v>85</v>
      </c>
      <c r="P17" s="11">
        <v>78</v>
      </c>
    </row>
    <row r="18" spans="1:16" s="7" customFormat="1" ht="11.25">
      <c r="A18" s="3"/>
      <c r="B18" s="12" t="s">
        <v>36</v>
      </c>
      <c r="C18" s="5">
        <v>13</v>
      </c>
      <c r="D18" s="5">
        <v>7</v>
      </c>
      <c r="E18" s="5">
        <v>9</v>
      </c>
      <c r="F18" s="5">
        <v>3</v>
      </c>
      <c r="G18" s="5">
        <v>4</v>
      </c>
      <c r="H18" s="5">
        <v>5</v>
      </c>
      <c r="I18" s="5">
        <v>6</v>
      </c>
      <c r="J18" s="5">
        <v>2</v>
      </c>
      <c r="K18" s="5">
        <v>1</v>
      </c>
      <c r="L18" s="5">
        <v>3</v>
      </c>
      <c r="M18" s="5">
        <v>5</v>
      </c>
      <c r="N18" s="5">
        <v>4</v>
      </c>
      <c r="O18" s="11">
        <f t="shared" si="4"/>
        <v>62</v>
      </c>
      <c r="P18" s="11">
        <v>96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2</v>
      </c>
      <c r="M19" s="5">
        <v>0</v>
      </c>
      <c r="N19" s="5">
        <v>0</v>
      </c>
      <c r="O19" s="11">
        <f t="shared" si="4"/>
        <v>3</v>
      </c>
      <c r="P19" s="11">
        <v>1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58" t="s">
        <v>30</v>
      </c>
      <c r="B21" s="5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31</v>
      </c>
      <c r="C22" s="15">
        <f aca="true" t="shared" si="5" ref="C22:H22">SUM(C23+C26+C27+C28+C29)</f>
        <v>1395019.2000000002</v>
      </c>
      <c r="D22" s="15">
        <f t="shared" si="5"/>
        <v>721622.816</v>
      </c>
      <c r="E22" s="15">
        <f>SUM(E23+E26+E27+E28+E29)</f>
        <v>875344.521</v>
      </c>
      <c r="F22" s="15">
        <f t="shared" si="5"/>
        <v>417847.2429999999</v>
      </c>
      <c r="G22" s="15">
        <f t="shared" si="5"/>
        <v>522818.92</v>
      </c>
      <c r="H22" s="15">
        <f t="shared" si="5"/>
        <v>780902.7490000002</v>
      </c>
      <c r="I22" s="15">
        <f aca="true" t="shared" si="6" ref="I22:N22">SUM(I23+I26+I27+I28+I29)</f>
        <v>687373.84</v>
      </c>
      <c r="J22" s="15">
        <f t="shared" si="6"/>
        <v>480901.22799999994</v>
      </c>
      <c r="K22" s="15">
        <f t="shared" si="6"/>
        <v>308638.1</v>
      </c>
      <c r="L22" s="15">
        <f t="shared" si="6"/>
        <v>476010.86999999994</v>
      </c>
      <c r="M22" s="15">
        <f t="shared" si="6"/>
        <v>611002.3</v>
      </c>
      <c r="N22" s="15">
        <f t="shared" si="6"/>
        <v>516192.01</v>
      </c>
      <c r="O22" s="16">
        <f aca="true" t="shared" si="7" ref="O22:O29">SUM(C22:N22)</f>
        <v>7793673.796999999</v>
      </c>
      <c r="P22" s="17">
        <f>SUM(P23+P26+P27+P28+P29)</f>
        <v>9619268.229999999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1265773.1700000002</v>
      </c>
      <c r="D23" s="15">
        <f t="shared" si="8"/>
        <v>614796.33</v>
      </c>
      <c r="E23" s="15">
        <f t="shared" si="8"/>
        <v>745468.1900000001</v>
      </c>
      <c r="F23" s="15">
        <f t="shared" si="8"/>
        <v>280414.57999999996</v>
      </c>
      <c r="G23" s="15">
        <f t="shared" si="8"/>
        <v>372545.24</v>
      </c>
      <c r="H23" s="15">
        <f t="shared" si="8"/>
        <v>597417.3</v>
      </c>
      <c r="I23" s="15">
        <f aca="true" t="shared" si="9" ref="I23:N23">SUM(I24:I25)</f>
        <v>511718.83</v>
      </c>
      <c r="J23" s="15">
        <f t="shared" si="9"/>
        <v>217720.05000000002</v>
      </c>
      <c r="K23" s="15">
        <f t="shared" si="9"/>
        <v>77813.17</v>
      </c>
      <c r="L23" s="15">
        <f t="shared" si="9"/>
        <v>270084.41</v>
      </c>
      <c r="M23" s="15">
        <f t="shared" si="9"/>
        <v>404615.24</v>
      </c>
      <c r="N23" s="15">
        <f t="shared" si="9"/>
        <v>330352.22</v>
      </c>
      <c r="O23" s="16">
        <f t="shared" si="7"/>
        <v>5688718.7299999995</v>
      </c>
      <c r="P23" s="16">
        <f>SUM(P24:P25)</f>
        <v>8106683.99</v>
      </c>
    </row>
    <row r="24" spans="1:16" s="7" customFormat="1" ht="11.25">
      <c r="A24" s="3"/>
      <c r="B24" s="12" t="s">
        <v>6</v>
      </c>
      <c r="C24" s="18">
        <v>0</v>
      </c>
      <c r="D24" s="18">
        <v>80.62</v>
      </c>
      <c r="E24" s="35">
        <v>1522.4</v>
      </c>
      <c r="F24" s="35">
        <v>18053.35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161.83</v>
      </c>
      <c r="M24" s="35">
        <v>0</v>
      </c>
      <c r="N24" s="35">
        <v>0</v>
      </c>
      <c r="O24" s="16">
        <f t="shared" si="7"/>
        <v>19818.2</v>
      </c>
      <c r="P24" s="17">
        <v>7711.04</v>
      </c>
    </row>
    <row r="25" spans="1:16" s="7" customFormat="1" ht="11.25">
      <c r="A25" s="3"/>
      <c r="B25" s="12" t="s">
        <v>7</v>
      </c>
      <c r="C25" s="18">
        <f>114.6+1265658.57</f>
        <v>1265773.1700000002</v>
      </c>
      <c r="D25" s="18">
        <v>614715.71</v>
      </c>
      <c r="E25" s="35">
        <f>743780.79+165</f>
        <v>743945.79</v>
      </c>
      <c r="F25" s="35">
        <f>262110.32+250.91</f>
        <v>262361.23</v>
      </c>
      <c r="G25" s="35">
        <v>372545.24</v>
      </c>
      <c r="H25" s="35">
        <v>597417.3</v>
      </c>
      <c r="I25" s="52">
        <f>511297.78+421.05</f>
        <v>511718.83</v>
      </c>
      <c r="J25" s="52">
        <f>1453.7+216266.35</f>
        <v>217720.05000000002</v>
      </c>
      <c r="K25" s="52">
        <v>77813.17</v>
      </c>
      <c r="L25" s="52">
        <f>423.85+269498.73</f>
        <v>269922.57999999996</v>
      </c>
      <c r="M25" s="52">
        <v>404615.24</v>
      </c>
      <c r="N25" s="54">
        <v>330352.22</v>
      </c>
      <c r="O25" s="16">
        <f t="shared" si="7"/>
        <v>5668900.529999999</v>
      </c>
      <c r="P25" s="16">
        <v>8098972.95</v>
      </c>
    </row>
    <row r="26" spans="1:16" s="7" customFormat="1" ht="11.25">
      <c r="A26" s="3"/>
      <c r="B26" s="12" t="s">
        <v>8</v>
      </c>
      <c r="C26" s="41">
        <v>99199.91</v>
      </c>
      <c r="D26" s="51">
        <v>81570.53</v>
      </c>
      <c r="E26" s="52">
        <v>103035.37</v>
      </c>
      <c r="F26" s="52">
        <v>97178.1</v>
      </c>
      <c r="G26" s="52">
        <v>111076.95</v>
      </c>
      <c r="H26" s="52">
        <v>138015.65</v>
      </c>
      <c r="I26" s="52">
        <v>127080.42</v>
      </c>
      <c r="J26" s="52">
        <v>205189.18</v>
      </c>
      <c r="K26" s="52">
        <v>183804.87</v>
      </c>
      <c r="L26" s="52">
        <v>173746.36</v>
      </c>
      <c r="M26" s="52">
        <v>174902.97</v>
      </c>
      <c r="N26" s="54">
        <v>157752.86</v>
      </c>
      <c r="O26" s="16">
        <f>SUM(C26:N26)</f>
        <v>1652553.17</v>
      </c>
      <c r="P26" s="16">
        <v>1129058.68</v>
      </c>
    </row>
    <row r="27" spans="1:16" s="7" customFormat="1" ht="11.25">
      <c r="A27" s="3"/>
      <c r="B27" s="13" t="s">
        <v>9</v>
      </c>
      <c r="C27" s="18">
        <v>30016.1</v>
      </c>
      <c r="D27" s="18">
        <v>25159.556</v>
      </c>
      <c r="E27" s="52">
        <v>25362.541</v>
      </c>
      <c r="F27" s="52">
        <v>37330.403</v>
      </c>
      <c r="G27" s="52">
        <v>35709.3</v>
      </c>
      <c r="H27" s="52">
        <v>40164.229</v>
      </c>
      <c r="I27" s="52">
        <v>44536.23</v>
      </c>
      <c r="J27" s="52">
        <v>54086.488</v>
      </c>
      <c r="K27" s="52">
        <v>44207.79</v>
      </c>
      <c r="L27" s="52">
        <v>29541.62</v>
      </c>
      <c r="M27" s="52">
        <v>30023.06</v>
      </c>
      <c r="N27" s="54">
        <v>24698.65</v>
      </c>
      <c r="O27" s="16">
        <f t="shared" si="7"/>
        <v>420835.967</v>
      </c>
      <c r="P27" s="16">
        <v>376521.52</v>
      </c>
    </row>
    <row r="28" spans="1:16" s="7" customFormat="1" ht="11.25">
      <c r="A28" s="3"/>
      <c r="B28" s="13" t="s">
        <v>32</v>
      </c>
      <c r="C28" s="18">
        <v>16.55</v>
      </c>
      <c r="D28" s="18">
        <v>37.23</v>
      </c>
      <c r="E28" s="35">
        <v>39.59</v>
      </c>
      <c r="F28" s="35">
        <v>52.99</v>
      </c>
      <c r="G28" s="35">
        <v>59.05</v>
      </c>
      <c r="H28" s="35">
        <v>732.77</v>
      </c>
      <c r="I28" s="35">
        <v>332.66</v>
      </c>
      <c r="J28" s="35">
        <v>370.6</v>
      </c>
      <c r="K28" s="35">
        <v>53</v>
      </c>
      <c r="L28" s="35">
        <v>2638.48</v>
      </c>
      <c r="M28" s="35">
        <v>72.24</v>
      </c>
      <c r="N28" s="54">
        <v>0</v>
      </c>
      <c r="O28" s="16">
        <f t="shared" si="7"/>
        <v>4405.16</v>
      </c>
      <c r="P28" s="16">
        <v>4887.94</v>
      </c>
    </row>
    <row r="29" spans="1:16" s="7" customFormat="1" ht="11.25">
      <c r="A29" s="3"/>
      <c r="B29" s="40" t="s">
        <v>40</v>
      </c>
      <c r="C29" s="35">
        <v>13.47</v>
      </c>
      <c r="D29" s="35">
        <v>59.17</v>
      </c>
      <c r="E29" s="35">
        <v>1438.83</v>
      </c>
      <c r="F29" s="35">
        <v>2871.17</v>
      </c>
      <c r="G29" s="35">
        <v>3428.38</v>
      </c>
      <c r="H29" s="35">
        <v>4572.8</v>
      </c>
      <c r="I29" s="35">
        <v>3705.7</v>
      </c>
      <c r="J29" s="35">
        <v>3534.91</v>
      </c>
      <c r="K29" s="35">
        <v>2759.27</v>
      </c>
      <c r="L29" s="35">
        <v>0</v>
      </c>
      <c r="M29" s="35">
        <v>1388.79</v>
      </c>
      <c r="N29" s="54">
        <v>3388.28</v>
      </c>
      <c r="O29" s="16">
        <f t="shared" si="7"/>
        <v>27160.77</v>
      </c>
      <c r="P29" s="16">
        <v>2116.1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5"/>
      <c r="O30" s="10"/>
      <c r="P30" s="10"/>
    </row>
    <row r="31" spans="1:16" s="7" customFormat="1" ht="11.25">
      <c r="A31" s="14" t="s">
        <v>1</v>
      </c>
      <c r="B31" s="9" t="s">
        <v>10</v>
      </c>
      <c r="C31" s="15">
        <f aca="true" t="shared" si="10" ref="C31:H31">SUM(C32:C40)</f>
        <v>1395019.2000000002</v>
      </c>
      <c r="D31" s="15">
        <f t="shared" si="10"/>
        <v>721622.82</v>
      </c>
      <c r="E31" s="15">
        <f t="shared" si="10"/>
        <v>875344.5210000001</v>
      </c>
      <c r="F31" s="15">
        <f t="shared" si="10"/>
        <v>417847.243</v>
      </c>
      <c r="G31" s="15">
        <f t="shared" si="10"/>
        <v>522818.92</v>
      </c>
      <c r="H31" s="15">
        <f t="shared" si="10"/>
        <v>780902.709</v>
      </c>
      <c r="I31" s="15">
        <f aca="true" t="shared" si="11" ref="I31:N31">SUM(I32:I40)</f>
        <v>687373.8400000001</v>
      </c>
      <c r="J31" s="15">
        <f t="shared" si="11"/>
        <v>480901.198</v>
      </c>
      <c r="K31" s="15">
        <f t="shared" si="11"/>
        <v>308638.1</v>
      </c>
      <c r="L31" s="15">
        <f t="shared" si="11"/>
        <v>480341.6699999999</v>
      </c>
      <c r="M31" s="15">
        <f t="shared" si="11"/>
        <v>611002.3</v>
      </c>
      <c r="N31" s="56">
        <f t="shared" si="11"/>
        <v>516192.00999999995</v>
      </c>
      <c r="O31" s="17">
        <f aca="true" t="shared" si="12" ref="O31:O40">SUM(C31:N31)</f>
        <v>7798004.530999999</v>
      </c>
      <c r="P31" s="17">
        <f>SUM(P32:P40)</f>
        <v>9619268.25</v>
      </c>
    </row>
    <row r="32" spans="1:16" s="7" customFormat="1" ht="11.25">
      <c r="A32" s="14" t="s">
        <v>1</v>
      </c>
      <c r="B32" s="12" t="s">
        <v>11</v>
      </c>
      <c r="C32" s="18">
        <v>98.6</v>
      </c>
      <c r="D32" s="18">
        <v>80.62</v>
      </c>
      <c r="E32" s="35">
        <v>1580.77</v>
      </c>
      <c r="F32" s="35">
        <v>304.26</v>
      </c>
      <c r="G32" s="35">
        <v>0</v>
      </c>
      <c r="H32" s="35">
        <v>0</v>
      </c>
      <c r="I32" s="35">
        <v>421.05</v>
      </c>
      <c r="J32" s="35">
        <v>1453.7</v>
      </c>
      <c r="K32" s="35">
        <v>0</v>
      </c>
      <c r="L32" s="35">
        <v>585.68</v>
      </c>
      <c r="M32" s="35">
        <v>0</v>
      </c>
      <c r="N32" s="54">
        <v>0</v>
      </c>
      <c r="O32" s="17">
        <f t="shared" si="12"/>
        <v>4524.68</v>
      </c>
      <c r="P32" s="17">
        <v>9249.12</v>
      </c>
    </row>
    <row r="33" spans="1:16" s="7" customFormat="1" ht="11.25">
      <c r="A33" s="14"/>
      <c r="B33" s="12" t="s">
        <v>41</v>
      </c>
      <c r="C33" s="18">
        <v>30.02</v>
      </c>
      <c r="D33" s="18">
        <v>96.4</v>
      </c>
      <c r="E33" s="35">
        <v>97.41</v>
      </c>
      <c r="F33" s="35">
        <v>154.49</v>
      </c>
      <c r="G33" s="35">
        <v>226.54</v>
      </c>
      <c r="H33" s="35">
        <v>1199.33</v>
      </c>
      <c r="I33" s="35">
        <v>504.66</v>
      </c>
      <c r="J33" s="35">
        <v>81.42</v>
      </c>
      <c r="K33" s="35">
        <v>75.5</v>
      </c>
      <c r="L33" s="35">
        <v>2638.48</v>
      </c>
      <c r="M33" s="35">
        <v>116.01</v>
      </c>
      <c r="N33" s="54">
        <v>287.11</v>
      </c>
      <c r="O33" s="17">
        <f t="shared" si="12"/>
        <v>5507.37</v>
      </c>
      <c r="P33" s="17">
        <v>5164.08</v>
      </c>
    </row>
    <row r="34" spans="1:16" s="7" customFormat="1" ht="11.25">
      <c r="A34" s="14"/>
      <c r="B34" s="12" t="s">
        <v>12</v>
      </c>
      <c r="C34" s="18">
        <v>16</v>
      </c>
      <c r="D34" s="18">
        <v>0</v>
      </c>
      <c r="E34" s="35">
        <v>106.63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54">
        <v>0</v>
      </c>
      <c r="O34" s="17">
        <f t="shared" si="12"/>
        <v>122.63</v>
      </c>
      <c r="P34" s="17">
        <v>636.63</v>
      </c>
    </row>
    <row r="35" spans="1:16" s="7" customFormat="1" ht="11.25">
      <c r="A35" s="14" t="s">
        <v>1</v>
      </c>
      <c r="B35" s="12" t="s">
        <v>13</v>
      </c>
      <c r="C35" s="18">
        <v>0</v>
      </c>
      <c r="D35" s="18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54">
        <v>0</v>
      </c>
      <c r="O35" s="17">
        <f t="shared" si="12"/>
        <v>0</v>
      </c>
      <c r="P35" s="17">
        <v>0</v>
      </c>
    </row>
    <row r="36" spans="1:16" s="7" customFormat="1" ht="11.25">
      <c r="A36" s="14" t="s">
        <v>1</v>
      </c>
      <c r="B36" s="12" t="s">
        <v>14</v>
      </c>
      <c r="C36" s="18">
        <v>0</v>
      </c>
      <c r="D36" s="18">
        <v>0</v>
      </c>
      <c r="E36" s="35">
        <v>0</v>
      </c>
      <c r="F36" s="35">
        <f>206+18000</f>
        <v>18206</v>
      </c>
      <c r="G36" s="35">
        <v>237.39</v>
      </c>
      <c r="H36" s="35">
        <v>287.26</v>
      </c>
      <c r="I36" s="35">
        <v>107.42</v>
      </c>
      <c r="J36" s="35">
        <v>265.01</v>
      </c>
      <c r="K36" s="35">
        <v>91.9</v>
      </c>
      <c r="L36" s="35">
        <v>1213.5</v>
      </c>
      <c r="M36" s="35">
        <v>100</v>
      </c>
      <c r="N36" s="54">
        <v>581.45</v>
      </c>
      <c r="O36" s="17">
        <f t="shared" si="12"/>
        <v>21089.929999999997</v>
      </c>
      <c r="P36" s="17">
        <v>1800.76</v>
      </c>
    </row>
    <row r="37" spans="1:16" s="7" customFormat="1" ht="11.25">
      <c r="A37" s="14"/>
      <c r="B37" s="12" t="s">
        <v>42</v>
      </c>
      <c r="C37" s="41">
        <v>99199.91</v>
      </c>
      <c r="D37" s="51">
        <v>81570.53</v>
      </c>
      <c r="E37" s="52">
        <v>103035.37</v>
      </c>
      <c r="F37" s="52">
        <v>97178.1</v>
      </c>
      <c r="G37" s="52">
        <v>111076.95</v>
      </c>
      <c r="H37" s="52">
        <v>138015.65</v>
      </c>
      <c r="I37" s="52">
        <v>127080.42</v>
      </c>
      <c r="J37" s="52">
        <v>205189.18</v>
      </c>
      <c r="K37" s="52">
        <v>183804.87</v>
      </c>
      <c r="L37" s="52">
        <v>173746.36</v>
      </c>
      <c r="M37" s="52">
        <v>174902.97</v>
      </c>
      <c r="N37" s="54">
        <v>157752.86</v>
      </c>
      <c r="O37" s="17">
        <f t="shared" si="12"/>
        <v>1652553.17</v>
      </c>
      <c r="P37" s="17">
        <v>1129058.68</v>
      </c>
    </row>
    <row r="38" spans="1:16" s="7" customFormat="1" ht="11.25">
      <c r="A38" s="14"/>
      <c r="B38" s="12" t="s">
        <v>54</v>
      </c>
      <c r="C38" s="41">
        <v>0</v>
      </c>
      <c r="D38" s="51">
        <v>0</v>
      </c>
      <c r="E38" s="52">
        <v>1381.01</v>
      </c>
      <c r="F38" s="52">
        <v>2563.67</v>
      </c>
      <c r="G38" s="52">
        <v>3023.5</v>
      </c>
      <c r="H38" s="52">
        <v>3818.94</v>
      </c>
      <c r="I38" s="52">
        <v>3426.28</v>
      </c>
      <c r="J38" s="52">
        <v>3559.08</v>
      </c>
      <c r="K38" s="52">
        <v>2644.87</v>
      </c>
      <c r="L38" s="52">
        <v>3117.3</v>
      </c>
      <c r="M38" s="52">
        <v>1245.02</v>
      </c>
      <c r="N38" s="54">
        <v>2519.72</v>
      </c>
      <c r="O38" s="17">
        <f t="shared" si="12"/>
        <v>27299.390000000003</v>
      </c>
      <c r="P38" s="17"/>
    </row>
    <row r="39" spans="1:16" s="7" customFormat="1" ht="11.25">
      <c r="A39" s="14" t="s">
        <v>1</v>
      </c>
      <c r="B39" s="12" t="s">
        <v>15</v>
      </c>
      <c r="C39" s="19">
        <v>30016.1</v>
      </c>
      <c r="D39" s="19">
        <v>25159.56</v>
      </c>
      <c r="E39" s="53">
        <v>25362.541</v>
      </c>
      <c r="F39" s="53">
        <v>37330.403</v>
      </c>
      <c r="G39" s="53">
        <v>35709.3</v>
      </c>
      <c r="H39" s="53">
        <v>40164.229</v>
      </c>
      <c r="I39" s="53">
        <v>44536.23</v>
      </c>
      <c r="J39" s="53">
        <v>54086.458</v>
      </c>
      <c r="K39" s="53">
        <v>44207.79</v>
      </c>
      <c r="L39" s="53">
        <v>29541.62</v>
      </c>
      <c r="M39" s="53">
        <v>30023.06</v>
      </c>
      <c r="N39" s="57">
        <v>24698.65</v>
      </c>
      <c r="O39" s="17">
        <f t="shared" si="12"/>
        <v>420835.941</v>
      </c>
      <c r="P39" s="17">
        <v>376521.52</v>
      </c>
    </row>
    <row r="40" spans="1:16" s="7" customFormat="1" ht="11.25">
      <c r="A40" s="14"/>
      <c r="B40" s="12" t="s">
        <v>16</v>
      </c>
      <c r="C40" s="20">
        <v>1265658.57</v>
      </c>
      <c r="D40" s="20">
        <v>614715.71</v>
      </c>
      <c r="E40" s="50">
        <v>743780.79</v>
      </c>
      <c r="F40" s="50">
        <v>262110.32</v>
      </c>
      <c r="G40" s="50">
        <v>372545.24</v>
      </c>
      <c r="H40" s="50">
        <v>597417.3</v>
      </c>
      <c r="I40" s="53">
        <v>511297.78</v>
      </c>
      <c r="J40" s="53">
        <v>216266.35</v>
      </c>
      <c r="K40" s="53">
        <v>77813.17</v>
      </c>
      <c r="L40" s="53">
        <v>269498.73</v>
      </c>
      <c r="M40" s="53">
        <v>404615.24</v>
      </c>
      <c r="N40" s="57">
        <v>330352.22</v>
      </c>
      <c r="O40" s="17">
        <f t="shared" si="12"/>
        <v>5666071.419999999</v>
      </c>
      <c r="P40" s="17">
        <v>8096837.46</v>
      </c>
    </row>
    <row r="41" spans="1:16" s="7" customFormat="1" ht="11.25">
      <c r="A41" s="14"/>
      <c r="B41" s="12"/>
      <c r="C41" s="21"/>
      <c r="D41" s="21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0"/>
      <c r="P41" s="10"/>
    </row>
    <row r="42" spans="1:16" s="7" customFormat="1" ht="11.25">
      <c r="A42" s="58" t="s">
        <v>17</v>
      </c>
      <c r="B42" s="59"/>
      <c r="C42" s="22">
        <f aca="true" t="shared" si="13" ref="C42:H42">SUM(C43:C46)</f>
        <v>8</v>
      </c>
      <c r="D42" s="22">
        <f t="shared" si="13"/>
        <v>0</v>
      </c>
      <c r="E42" s="22">
        <f t="shared" si="13"/>
        <v>6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aca="true" t="shared" si="14" ref="I42:N42">SUM(I43:I46)</f>
        <v>0</v>
      </c>
      <c r="J42" s="22">
        <f t="shared" si="14"/>
        <v>0</v>
      </c>
      <c r="K42" s="22">
        <f t="shared" si="14"/>
        <v>0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11">
        <f>SUM(C42:M42)</f>
        <v>14</v>
      </c>
      <c r="P42" s="10">
        <f>SUM(P43:P45)</f>
        <v>44</v>
      </c>
    </row>
    <row r="43" spans="1:16" s="7" customFormat="1" ht="11.25">
      <c r="A43" s="14" t="s">
        <v>1</v>
      </c>
      <c r="B43" s="12" t="s">
        <v>18</v>
      </c>
      <c r="C43" s="21">
        <v>0</v>
      </c>
      <c r="D43" s="21">
        <v>0</v>
      </c>
      <c r="E43" s="49">
        <v>6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11">
        <f>SUM(C43:M43)</f>
        <v>6</v>
      </c>
      <c r="P43" s="10">
        <v>40</v>
      </c>
    </row>
    <row r="44" spans="1:16" s="7" customFormat="1" ht="11.25">
      <c r="A44" s="14" t="s">
        <v>1</v>
      </c>
      <c r="B44" s="12" t="s">
        <v>19</v>
      </c>
      <c r="C44" s="21">
        <v>8</v>
      </c>
      <c r="D44" s="21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11">
        <f>SUM(C44:M44)</f>
        <v>8</v>
      </c>
      <c r="P44" s="10">
        <v>1</v>
      </c>
    </row>
    <row r="45" spans="1:16" s="7" customFormat="1" ht="11.25">
      <c r="A45" s="14"/>
      <c r="B45" s="12" t="s">
        <v>43</v>
      </c>
      <c r="C45" s="21">
        <v>0</v>
      </c>
      <c r="D45" s="21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11">
        <f>SUM(C45:M45)</f>
        <v>0</v>
      </c>
      <c r="P45" s="10">
        <v>3</v>
      </c>
    </row>
    <row r="46" spans="1:16" s="7" customFormat="1" ht="11.25">
      <c r="A46" s="14"/>
      <c r="B46" s="12" t="s">
        <v>44</v>
      </c>
      <c r="C46" s="21">
        <v>0</v>
      </c>
      <c r="D46" s="21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11">
        <f>SUM(C46:M46)</f>
        <v>0</v>
      </c>
      <c r="P46" s="10">
        <v>0</v>
      </c>
    </row>
    <row r="47" spans="1:16" s="7" customFormat="1" ht="11.25">
      <c r="A47" s="14"/>
      <c r="B47" s="12"/>
      <c r="C47" s="21"/>
      <c r="D47" s="21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10"/>
      <c r="P47" s="10"/>
    </row>
    <row r="48" spans="1:16" s="7" customFormat="1" ht="11.25">
      <c r="A48" s="58" t="s">
        <v>20</v>
      </c>
      <c r="B48" s="59"/>
      <c r="C48" s="22">
        <f aca="true" t="shared" si="15" ref="C48:H48">SUM(C49:C50)</f>
        <v>0</v>
      </c>
      <c r="D48" s="22">
        <f t="shared" si="15"/>
        <v>0</v>
      </c>
      <c r="E48" s="22">
        <f t="shared" si="15"/>
        <v>0</v>
      </c>
      <c r="F48" s="22">
        <f t="shared" si="15"/>
        <v>0</v>
      </c>
      <c r="G48" s="22">
        <f t="shared" si="15"/>
        <v>0</v>
      </c>
      <c r="H48" s="22">
        <f t="shared" si="15"/>
        <v>0</v>
      </c>
      <c r="I48" s="22">
        <f aca="true" t="shared" si="16" ref="I48:N48">SUM(I49:I50)</f>
        <v>0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0</v>
      </c>
      <c r="N48" s="22">
        <f t="shared" si="16"/>
        <v>0</v>
      </c>
      <c r="O48" s="11">
        <f>SUM(C48:M48)</f>
        <v>0</v>
      </c>
      <c r="P48" s="10">
        <f>SUM(P49:P50)</f>
        <v>0</v>
      </c>
    </row>
    <row r="49" spans="1:16" s="7" customFormat="1" ht="11.25">
      <c r="A49" s="14" t="s">
        <v>1</v>
      </c>
      <c r="B49" s="12" t="s">
        <v>18</v>
      </c>
      <c r="C49" s="21">
        <v>0</v>
      </c>
      <c r="D49" s="21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11">
        <f>SUM(C49:M49)</f>
        <v>0</v>
      </c>
      <c r="P49" s="10">
        <v>0</v>
      </c>
    </row>
    <row r="50" spans="1:16" s="7" customFormat="1" ht="11.25">
      <c r="A50" s="14" t="s">
        <v>1</v>
      </c>
      <c r="B50" s="12" t="s">
        <v>19</v>
      </c>
      <c r="C50" s="21">
        <v>0</v>
      </c>
      <c r="D50" s="21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11">
        <f>SUM(C50:M50)</f>
        <v>0</v>
      </c>
      <c r="P50" s="10">
        <v>0</v>
      </c>
    </row>
    <row r="51" spans="1:16" s="7" customFormat="1" ht="11.25">
      <c r="A51" s="14"/>
      <c r="B51" s="12"/>
      <c r="C51" s="21"/>
      <c r="D51" s="21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10"/>
      <c r="P51" s="10"/>
    </row>
    <row r="52" spans="1:16" s="7" customFormat="1" ht="11.25">
      <c r="A52" s="58" t="s">
        <v>45</v>
      </c>
      <c r="B52" s="59"/>
      <c r="C52" s="23">
        <f aca="true" t="shared" si="17" ref="C52:H52">SUM(C53:C54)</f>
        <v>87</v>
      </c>
      <c r="D52" s="23">
        <f t="shared" si="17"/>
        <v>187</v>
      </c>
      <c r="E52" s="23">
        <f t="shared" si="17"/>
        <v>754</v>
      </c>
      <c r="F52" s="23">
        <f t="shared" si="17"/>
        <v>719</v>
      </c>
      <c r="G52" s="23">
        <f t="shared" si="17"/>
        <v>1716</v>
      </c>
      <c r="H52" s="23">
        <f t="shared" si="17"/>
        <v>2433</v>
      </c>
      <c r="I52" s="23">
        <f aca="true" t="shared" si="18" ref="I52:N52">SUM(I53:I54)</f>
        <v>753</v>
      </c>
      <c r="J52" s="23">
        <f t="shared" si="18"/>
        <v>594</v>
      </c>
      <c r="K52" s="23">
        <f t="shared" si="18"/>
        <v>605</v>
      </c>
      <c r="L52" s="23">
        <f t="shared" si="18"/>
        <v>4866</v>
      </c>
      <c r="M52" s="23">
        <f t="shared" si="18"/>
        <v>3957</v>
      </c>
      <c r="N52" s="23">
        <f t="shared" si="18"/>
        <v>1860</v>
      </c>
      <c r="O52" s="24">
        <f>SUM(C52:N52)</f>
        <v>18531</v>
      </c>
      <c r="P52" s="24">
        <f>SUM(P53:P54)</f>
        <v>2084</v>
      </c>
    </row>
    <row r="53" spans="1:16" s="7" customFormat="1" ht="11.25">
      <c r="A53" s="8"/>
      <c r="B53" s="12" t="s">
        <v>46</v>
      </c>
      <c r="C53" s="25">
        <v>48</v>
      </c>
      <c r="D53" s="25">
        <v>103</v>
      </c>
      <c r="E53" s="25">
        <v>376</v>
      </c>
      <c r="F53" s="25">
        <v>336</v>
      </c>
      <c r="G53" s="25">
        <v>785</v>
      </c>
      <c r="H53" s="25">
        <v>1239</v>
      </c>
      <c r="I53" s="25">
        <v>284</v>
      </c>
      <c r="J53" s="25">
        <v>201</v>
      </c>
      <c r="K53" s="25">
        <v>196</v>
      </c>
      <c r="L53" s="25">
        <v>2506</v>
      </c>
      <c r="M53" s="25">
        <v>1921</v>
      </c>
      <c r="N53" s="25">
        <v>932</v>
      </c>
      <c r="O53" s="24">
        <f>SUM(C53:N53)</f>
        <v>8927</v>
      </c>
      <c r="P53" s="24">
        <v>1108</v>
      </c>
    </row>
    <row r="54" spans="1:16" s="7" customFormat="1" ht="11.25">
      <c r="A54" s="8"/>
      <c r="B54" s="12" t="s">
        <v>47</v>
      </c>
      <c r="C54" s="25">
        <v>39</v>
      </c>
      <c r="D54" s="25">
        <v>84</v>
      </c>
      <c r="E54" s="25">
        <v>378</v>
      </c>
      <c r="F54" s="25">
        <v>383</v>
      </c>
      <c r="G54" s="25">
        <v>931</v>
      </c>
      <c r="H54" s="25">
        <v>1194</v>
      </c>
      <c r="I54" s="25">
        <v>469</v>
      </c>
      <c r="J54" s="25">
        <v>393</v>
      </c>
      <c r="K54" s="25">
        <v>409</v>
      </c>
      <c r="L54" s="25">
        <v>2360</v>
      </c>
      <c r="M54" s="25">
        <v>2036</v>
      </c>
      <c r="N54" s="25">
        <v>928</v>
      </c>
      <c r="O54" s="24">
        <f>SUM(C54:N54)</f>
        <v>9604</v>
      </c>
      <c r="P54" s="24">
        <v>976</v>
      </c>
    </row>
    <row r="55" spans="1:16" s="7" customFormat="1" ht="11.25">
      <c r="A55" s="14" t="s">
        <v>1</v>
      </c>
      <c r="B55" s="12" t="s">
        <v>1</v>
      </c>
      <c r="C55" s="26"/>
      <c r="D55" s="26"/>
      <c r="E55" s="26"/>
      <c r="F55" s="26"/>
      <c r="G55" s="26"/>
      <c r="H55" s="26"/>
      <c r="I55" s="26"/>
      <c r="J55" s="26"/>
      <c r="K55" s="5"/>
      <c r="L55" s="5"/>
      <c r="M55" s="5"/>
      <c r="N55" s="5"/>
      <c r="O55" s="10"/>
      <c r="P55" s="10"/>
    </row>
    <row r="56" spans="1:16" s="7" customFormat="1" ht="11.25">
      <c r="A56" s="58" t="s">
        <v>22</v>
      </c>
      <c r="B56" s="59"/>
      <c r="C56" s="23">
        <f>SUM(C57)</f>
        <v>0</v>
      </c>
      <c r="D56" s="23">
        <f>SUM(D57)</f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1">
        <f>SUM(C56:J56)</f>
        <v>0</v>
      </c>
      <c r="P56" s="27">
        <f>+P57</f>
        <v>0</v>
      </c>
    </row>
    <row r="57" spans="1:16" s="7" customFormat="1" ht="12" thickBot="1">
      <c r="A57" s="28" t="s">
        <v>1</v>
      </c>
      <c r="B57" s="12" t="s">
        <v>21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11">
        <f>SUM(C57:K57)</f>
        <v>0</v>
      </c>
      <c r="P57" s="27">
        <v>0</v>
      </c>
    </row>
    <row r="58" spans="1:16" s="7" customFormat="1" ht="11.25">
      <c r="A58" s="44"/>
      <c r="B58" s="47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6"/>
      <c r="P58" s="42"/>
    </row>
    <row r="59" spans="1:16" ht="12.75">
      <c r="A59" s="58" t="s">
        <v>50</v>
      </c>
      <c r="B59" s="59"/>
      <c r="C59" s="23">
        <f>SUM(C62)</f>
        <v>0</v>
      </c>
      <c r="D59" s="23">
        <f aca="true" t="shared" si="19" ref="D59:J59">SUM(D60:D62)</f>
        <v>71</v>
      </c>
      <c r="E59" s="23">
        <f t="shared" si="19"/>
        <v>0</v>
      </c>
      <c r="F59" s="23">
        <f t="shared" si="19"/>
        <v>1823</v>
      </c>
      <c r="G59" s="23">
        <f t="shared" si="19"/>
        <v>0</v>
      </c>
      <c r="H59" s="23">
        <f t="shared" si="19"/>
        <v>0</v>
      </c>
      <c r="I59" s="23">
        <f t="shared" si="19"/>
        <v>0</v>
      </c>
      <c r="J59" s="23">
        <f t="shared" si="19"/>
        <v>0</v>
      </c>
      <c r="K59" s="23">
        <f>SUM(K60:K62)</f>
        <v>0</v>
      </c>
      <c r="L59" s="23">
        <f>SUM(L60:L62)</f>
        <v>0</v>
      </c>
      <c r="M59" s="23">
        <f>SUM(M60:M62)</f>
        <v>0</v>
      </c>
      <c r="N59" s="23">
        <f>SUM(N60:N62)</f>
        <v>0</v>
      </c>
      <c r="O59" s="23">
        <f>SUM(O60:O62)</f>
        <v>1894</v>
      </c>
      <c r="P59" s="23">
        <f>+P62</f>
        <v>0</v>
      </c>
    </row>
    <row r="60" spans="1:16" ht="12.75">
      <c r="A60" s="48"/>
      <c r="B60" s="45" t="s">
        <v>51</v>
      </c>
      <c r="C60" s="25">
        <v>0</v>
      </c>
      <c r="D60" s="25">
        <v>60</v>
      </c>
      <c r="E60" s="25">
        <v>0</v>
      </c>
      <c r="F60" s="25">
        <v>1823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f>SUM(C60:L60)</f>
        <v>1883</v>
      </c>
      <c r="P60" s="25">
        <v>0</v>
      </c>
    </row>
    <row r="61" spans="1:16" ht="12.75">
      <c r="A61" s="48"/>
      <c r="B61" s="45" t="s">
        <v>52</v>
      </c>
      <c r="C61" s="25">
        <v>0</v>
      </c>
      <c r="D61" s="25">
        <v>3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f>SUM(C61:L61)</f>
        <v>3</v>
      </c>
      <c r="P61" s="25">
        <v>0</v>
      </c>
    </row>
    <row r="62" spans="1:16" s="34" customFormat="1" ht="13.5" thickBot="1">
      <c r="A62" s="28" t="s">
        <v>1</v>
      </c>
      <c r="B62" s="29" t="s">
        <v>53</v>
      </c>
      <c r="C62" s="30">
        <v>0</v>
      </c>
      <c r="D62" s="30">
        <v>8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f>SUM(C62:L62)</f>
        <v>8</v>
      </c>
      <c r="P62" s="30">
        <v>0</v>
      </c>
    </row>
    <row r="63" spans="1:16" s="34" customFormat="1" ht="3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34" customFormat="1" ht="12.75">
      <c r="A64" s="32"/>
      <c r="B64" s="33" t="s">
        <v>23</v>
      </c>
      <c r="O64" s="32"/>
      <c r="P64" s="32"/>
    </row>
    <row r="65" spans="1:16" s="34" customFormat="1" ht="12.75">
      <c r="A65" s="32"/>
      <c r="B65" s="33" t="s">
        <v>24</v>
      </c>
      <c r="O65" s="32"/>
      <c r="P65" s="32"/>
    </row>
    <row r="66" spans="1:16" ht="12.75">
      <c r="A66" s="32"/>
      <c r="B66" s="33" t="s">
        <v>25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2"/>
      <c r="P66" s="32"/>
    </row>
    <row r="67" spans="1:16" ht="12.75">
      <c r="A67" s="32"/>
      <c r="B67" s="33" t="s">
        <v>26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2"/>
      <c r="P67" s="32"/>
    </row>
    <row r="68" ht="12.75">
      <c r="B68" s="33" t="s">
        <v>27</v>
      </c>
    </row>
    <row r="69" ht="12.75">
      <c r="B69" s="33" t="s">
        <v>28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4" r:id="rId2"/>
  <colBreaks count="1" manualBreakCount="1">
    <brk id="16" max="65535" man="1"/>
  </colBreaks>
  <ignoredErrors>
    <ignoredError sqref="P23 P4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2010-01-09T19:45:00Z</cp:lastPrinted>
  <dcterms:created xsi:type="dcterms:W3CDTF">2008-07-29T15:11:20Z</dcterms:created>
  <dcterms:modified xsi:type="dcterms:W3CDTF">2010-01-26T20:15:36Z</dcterms:modified>
  <cp:category/>
  <cp:version/>
  <cp:contentType/>
  <cp:contentStatus/>
</cp:coreProperties>
</file>